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16608" windowHeight="9432" tabRatio="500" activeTab="1"/>
  </bookViews>
  <sheets>
    <sheet name="Turismismisektorite võrdlus" sheetId="1" r:id="rId1"/>
    <sheet name="Turunduse ja mainekujunduse in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  <c r="E9" i="2"/>
  <c r="E17" i="2"/>
  <c r="E85" i="2" s="1"/>
  <c r="E23" i="2"/>
  <c r="E24" i="2"/>
  <c r="E25" i="2"/>
  <c r="E28" i="2" s="1"/>
  <c r="E26" i="2"/>
  <c r="E27" i="2"/>
  <c r="E34" i="2"/>
  <c r="E35" i="2"/>
  <c r="E36" i="2"/>
  <c r="E37" i="2"/>
  <c r="E40" i="2" s="1"/>
  <c r="E38" i="2"/>
  <c r="E39" i="2"/>
  <c r="E46" i="2"/>
  <c r="E47" i="2"/>
  <c r="E48" i="2"/>
  <c r="E49" i="2"/>
  <c r="E53" i="2" s="1"/>
  <c r="E51" i="2"/>
  <c r="E52" i="2"/>
  <c r="E76" i="2"/>
  <c r="E89" i="2" s="1"/>
  <c r="G3" i="1"/>
  <c r="H3" i="1"/>
  <c r="G9" i="1"/>
  <c r="H9" i="1" s="1"/>
  <c r="H6" i="1"/>
  <c r="F3" i="1"/>
  <c r="I9" i="1" l="1"/>
  <c r="E87" i="2"/>
  <c r="E88" i="2"/>
  <c r="E90" i="2" s="1"/>
  <c r="I6" i="1"/>
  <c r="K6" i="1" s="1"/>
  <c r="L6" i="1" s="1"/>
  <c r="I3" i="1"/>
  <c r="K3" i="1" s="1"/>
  <c r="L3" i="1" s="1"/>
  <c r="E86" i="2"/>
  <c r="H85" i="2" l="1"/>
  <c r="H89" i="2"/>
  <c r="K9" i="1"/>
  <c r="L9" i="1" s="1"/>
  <c r="I11" i="1"/>
  <c r="H88" i="2"/>
  <c r="H86" i="2"/>
  <c r="H87" i="2"/>
  <c r="H90" i="2" l="1"/>
</calcChain>
</file>

<file path=xl/comments1.xml><?xml version="1.0" encoding="utf-8"?>
<comments xmlns="http://schemas.openxmlformats.org/spreadsheetml/2006/main">
  <authors>
    <author>Anu-Mall Naarits</author>
  </authors>
  <commentList>
    <comment ref="E2" authorId="0">
      <text>
        <r>
          <rPr>
            <b/>
            <sz val="10"/>
            <color indexed="81"/>
            <rFont val="Calibri"/>
            <family val="2"/>
            <charset val="186"/>
          </rPr>
          <t>Anu-Mall Naarits:</t>
        </r>
        <r>
          <rPr>
            <sz val="10"/>
            <color indexed="81"/>
            <rFont val="Calibri"/>
            <family val="2"/>
            <charset val="186"/>
          </rPr>
          <t xml:space="preserve">
nomadlist.com/pisut väiksem kulu kui Tartus</t>
        </r>
      </text>
    </comment>
    <comment ref="F2" authorId="0">
      <text>
        <r>
          <rPr>
            <b/>
            <sz val="10"/>
            <color indexed="81"/>
            <rFont val="Calibri"/>
            <family val="2"/>
            <charset val="186"/>
          </rPr>
          <t>Anu-Mall Naarits:</t>
        </r>
        <r>
          <rPr>
            <sz val="10"/>
            <color indexed="81"/>
            <rFont val="Calibri"/>
            <family val="2"/>
            <charset val="186"/>
          </rPr>
          <t xml:space="preserve">
keskmine piirkonnas viibimise aeg 7 päeva, nagu nomadlist.com andmetel Tartus. </t>
        </r>
      </text>
    </comment>
    <comment ref="J2" authorId="0">
      <text>
        <r>
          <rPr>
            <b/>
            <sz val="10"/>
            <color indexed="81"/>
            <rFont val="Calibri"/>
            <family val="2"/>
            <charset val="186"/>
          </rPr>
          <t>Anu-Mall Naarits:</t>
        </r>
        <r>
          <rPr>
            <sz val="10"/>
            <color indexed="81"/>
            <rFont val="Calibri"/>
            <family val="2"/>
            <charset val="186"/>
          </rPr>
          <t xml:space="preserve">
eeldusel, et maakonnad jagavad täna turismispetsialistide dubleerivad rollid omavahel ära ning iga spetsialist saab keskenduda ühele kliendisegmendile. Nii ei kasva palgakulud</t>
        </r>
      </text>
    </comment>
    <comment ref="A9" authorId="0">
      <text>
        <r>
          <rPr>
            <b/>
            <sz val="10"/>
            <color indexed="81"/>
            <rFont val="Calibri"/>
            <family val="2"/>
            <charset val="186"/>
          </rPr>
          <t>Anu-Mall Naarits:</t>
        </r>
        <r>
          <rPr>
            <sz val="10"/>
            <color indexed="81"/>
            <rFont val="Calibri"/>
            <family val="2"/>
            <charset val="186"/>
          </rPr>
          <t xml:space="preserve">
seminariruum.ee andmebaasi alusel</t>
        </r>
      </text>
    </comment>
  </commentList>
</comments>
</file>

<file path=xl/comments2.xml><?xml version="1.0" encoding="utf-8"?>
<comments xmlns="http://schemas.openxmlformats.org/spreadsheetml/2006/main">
  <authors>
    <author>Eedi Sepp</author>
  </authors>
  <commentList>
    <comment ref="AT7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8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9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12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14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15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16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21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22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23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24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25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26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27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37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38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39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40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44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45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46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47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48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49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50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51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  <comment ref="AT52" authorId="0">
      <text>
        <r>
          <rPr>
            <b/>
            <sz val="9"/>
            <color indexed="81"/>
            <rFont val="Segoe UI"/>
            <family val="2"/>
            <charset val="186"/>
          </rPr>
          <t>Eedi Sepp:</t>
        </r>
        <r>
          <rPr>
            <sz val="9"/>
            <color indexed="81"/>
            <rFont val="Segoe UI"/>
            <family val="2"/>
            <charset val="186"/>
          </rPr>
          <t xml:space="preserve">
3 arenduskeskust nii vastutajad kui osalised.  Tuleks täpsustada. Oli juttu arengukavas et võetakse 1 konsultant, mis roll jääb arenduskeskustele? </t>
        </r>
      </text>
    </comment>
  </commentList>
</comments>
</file>

<file path=xl/sharedStrings.xml><?xml version="1.0" encoding="utf-8"?>
<sst xmlns="http://schemas.openxmlformats.org/spreadsheetml/2006/main" count="1950" uniqueCount="184">
  <si>
    <t>x</t>
  </si>
  <si>
    <t>Uute investeeringute meelitamine Kagu-Eestisse</t>
  </si>
  <si>
    <t>sh koduleht</t>
  </si>
  <si>
    <t>Eesti rahvusvaheliste välisinvesteeringute konsultantide õppereis Kagu-Eestisse</t>
  </si>
  <si>
    <t>sh LinkedIn-i grupi loomine ja kanali haldus</t>
  </si>
  <si>
    <t>sh igakuine uudiskiri</t>
  </si>
  <si>
    <t>sh koostöövõimaluste leidmine rahvusvaheliste ülikoolide kaugõppe kavade loomiseks, praktikabaasiks olemiseks, projektijuhtimise teenus</t>
  </si>
  <si>
    <t>KOKKU</t>
  </si>
  <si>
    <t>Puhketuristide toomine Kagu-Eestisse</t>
  </si>
  <si>
    <t>Diginomaadide sh diasporaa toomine Kagu-Eestisse</t>
  </si>
  <si>
    <t>listingud diginomaadide ja diasporaa kanalites (30+ kanalit)</t>
  </si>
  <si>
    <t>Reisikorraldajate FAM-id (1 kord aastas)</t>
  </si>
  <si>
    <t>Influencerite tasuta tööreisid (3 korda aastas)</t>
  </si>
  <si>
    <t>Kaugtöö ja kultuurikogemuse paketeerimine  (teenusearenduse töötoad) (2 korda aastas)</t>
  </si>
  <si>
    <t>Äriürituste toomine Kagu-Eestisse</t>
  </si>
  <si>
    <t>listingud seminariruumide ja ürituste korraldajate andmebaasides (eesti ja inglise keeles) (20+ kohta)</t>
  </si>
  <si>
    <t>Ürituste korraldajate FAM-id (3 korda aastas)</t>
  </si>
  <si>
    <t>Äriürituste ja kultuurikogemuse paketeerimine  (teenusearenduse töötoad) (1 kord aastas)</t>
  </si>
  <si>
    <t>visitsouthestonia.com ärikliendi fookus lisada (eesti, vene, läti, inglise, soome keeles)</t>
  </si>
  <si>
    <t>viidastamine (maht vajab täpsustamist, eraldi rahastus)</t>
  </si>
  <si>
    <t>artiklid resisportaalides Lätis ja Venemaal (kummaski 2 korda aastas)</t>
  </si>
  <si>
    <t>Reisi ja elustiili blogijate tasuta võõrustamine (1kord aastas blogijate tuurid Lätist ja 2 korda aastas Venemaalt)</t>
  </si>
  <si>
    <t>eraldi rahastus</t>
  </si>
  <si>
    <t>artiklid reisiportaalides Eestis (3 korda aastas)</t>
  </si>
  <si>
    <t>Sügis, talve ja kevadpuhkuse ja kultuuriürituste kampaaniad Eestis</t>
  </si>
  <si>
    <t>Osakaal</t>
  </si>
  <si>
    <t>Kommentaar</t>
  </si>
  <si>
    <t>2020-2022</t>
  </si>
  <si>
    <t>kohti</t>
  </si>
  <si>
    <t>töökohti</t>
  </si>
  <si>
    <t xml:space="preserve">täituvus </t>
  </si>
  <si>
    <t>tulu/koht/kuu</t>
  </si>
  <si>
    <t>diginomaade piirkonnas /aastas</t>
  </si>
  <si>
    <t>lisatulu aastas kokku</t>
  </si>
  <si>
    <t>tulu</t>
  </si>
  <si>
    <t xml:space="preserve">turunduskulu </t>
  </si>
  <si>
    <t>palgakulu</t>
  </si>
  <si>
    <t>kogukulu</t>
  </si>
  <si>
    <t>Investeeringu võimendus</t>
  </si>
  <si>
    <t>diginomaadid</t>
  </si>
  <si>
    <t>voodikohti</t>
  </si>
  <si>
    <t>tulu/öö</t>
  </si>
  <si>
    <t>lisanduvad ööbimised aastas</t>
  </si>
  <si>
    <t>puhkajad</t>
  </si>
  <si>
    <t>lai ja otsene mõju</t>
  </si>
  <si>
    <t>ruume</t>
  </si>
  <si>
    <t>tulu/ruum/päev+öö</t>
  </si>
  <si>
    <t>lisanduvad üritused aastas</t>
  </si>
  <si>
    <t>äriüritused</t>
  </si>
  <si>
    <t>kitsas ja otsene mõju</t>
  </si>
  <si>
    <t>väga kitsas ja kaudne mõju, esimene aasta kulub ettevalmistamisele, tulemused alates 2 aastast</t>
  </si>
  <si>
    <t>tulu 2021-2022</t>
  </si>
  <si>
    <t>Uudiskirja saajate baas perioodi lõpuks 3000 in</t>
  </si>
  <si>
    <t>Osalejaid igal 100, üks kommunikatsioonikampaania aastas, mis jõuab min 10 000 inimeseni sh nii kohalikud, valdkondlik . Kohalikud ettevõtjad saavad võimaluse oma tegevust tutvustada.</t>
  </si>
  <si>
    <t>LinkedIn-i grupis 500 huvilist perioodi lõpuks</t>
  </si>
  <si>
    <t>Külastusi kajastatakse kohalikus meedias, uudiskirjades ja omakanalites 1 kord aastas.</t>
  </si>
  <si>
    <t>Uusi õppevõimalusi tutvustatakse kohalikus meedias, õppetöökorraldajad viivad läbi värbamiskampaaniad 1-2 korda aastas, võimendatakse omakanalites ja sotsiaalmeedias</t>
  </si>
  <si>
    <t>omakanalites perioodi lõpus on 3000+ diginomaadi ja kaugtöö tegijat (sh kohalikud kaugtöötegijad)</t>
  </si>
  <si>
    <t>omakanalite loomine ja kasvatamine (twitter, insta, whatsapp, uudiskiri vms). Uudiskiri 1 kord kuus</t>
  </si>
  <si>
    <t>võimendus omakanalites 2 korda aastas</t>
  </si>
  <si>
    <t>võimendus influencerite kanalites, kohalikus meedias ja omakanalites 3 korda aastas</t>
  </si>
  <si>
    <t>Igalt ürituselt 100 kontakti omakanalite baasi, võimendus kohalikus meedias, uudiskirjas ja omakanalites 3 korda aastas</t>
  </si>
  <si>
    <t>Diginomaadide edulood 3 korda aastas võimendus keskpressis, kohalikus meedias ja omakanalites</t>
  </si>
  <si>
    <t>Kokku 9 kampaaniat, sh 9 kohalikus meedias ja sh 3 keskpressis igal aastal</t>
  </si>
  <si>
    <t>Perioodi lõpus 3000+ kontakti omakanalites</t>
  </si>
  <si>
    <t>Kajastus omakanalites</t>
  </si>
  <si>
    <t>kajastus omakanalites</t>
  </si>
  <si>
    <t>Uute ürituste kajastus kohalikus meedias, ürituste statistika kajastus kvartaalselt, võimendus omakanalites. Ca 10 kajastust aastas</t>
  </si>
  <si>
    <t xml:space="preserve">Kokku 10 kajastust aastas kohalikus meedias. </t>
  </si>
  <si>
    <t>Kajastus keskpressis, võimendus omakanalites</t>
  </si>
  <si>
    <t>Kajastus keskpressis, võimendus omakanalites 3 korda aastas</t>
  </si>
  <si>
    <t>Nähtavus: omakanalite loomine ja kasvatamine (facebook, insta, vkontakte, uudiskiri vms)</t>
  </si>
  <si>
    <t>Facebooki reach 250 000 iga kuu, uudiskirja saajaid 10 000+</t>
  </si>
  <si>
    <t>Investorite, nende loodud ettevõtete töötajate värbamiskampaaniate võimendamine ja töötajate edulugude kajastamine 4 korda aastas keskpressis, võimendus omakanalites ja sotsiaalmeedias</t>
  </si>
  <si>
    <t>Edukate turismiettevõtjate lood 3 korda aastas keskpressis. Kultuuriürituste võimendamine kesk- ja kohalikus pressis.</t>
  </si>
  <si>
    <t>Kokku 12 kampaaniat sh 9 keskpressis ja 3 kohalikus meedias.</t>
  </si>
  <si>
    <t>Mõõdik ja tulemus</t>
  </si>
  <si>
    <t>vastutaja</t>
  </si>
  <si>
    <t>osalejad</t>
  </si>
  <si>
    <t>kommentaarid, märkused</t>
  </si>
  <si>
    <t>xx</t>
  </si>
  <si>
    <t>Välisinvesteeringute projekti juhtimine</t>
  </si>
  <si>
    <t>Kokku 16 mainekampaaniat igal aastal</t>
  </si>
  <si>
    <t>Osalemine start-uppide üritustel Eestis (3 üritust aastas StartUPday, Latitude, GreenEst Summit vms)</t>
  </si>
  <si>
    <t>Kuna maakondade turismiarendajad tegelevad turismiettevõtete koolitusega, siis võib olla sealt võimalus neid koostöökoolitusi finantseerida</t>
  </si>
  <si>
    <t>Osalemine HR (personalitöö, koolitus, tööandja bränd jm) ja sekretäride üritustel Eestis (3 üritust aastas) (PARE konverents, Unistuste Tööandja, sekretäride konverents)</t>
  </si>
  <si>
    <t>Kajastus omakanalites, eemärk 50 kontakti ürituse kohta</t>
  </si>
  <si>
    <t xml:space="preserve">Olemas 1300€ Põlvamaa tegevustes. </t>
  </si>
  <si>
    <t>Osalemine turismimessil Eestis, Venemaal ja Lätis (Tourest, BatlTours, InTourMarket)</t>
  </si>
  <si>
    <t xml:space="preserve">Osaliselt raha olemas (Võrumaa 3000€). </t>
  </si>
  <si>
    <t>Kajastus blogijate kanalites, lisaks võimendus omakanalites ja kohalikus meedias. Iga tasuta võõrutamine jõuab 10 000+ inimeseni blogija kanali(te)s</t>
  </si>
  <si>
    <t>Iga artikkel jõuab 10 000+ lugejani</t>
  </si>
  <si>
    <t>30000 külastust aastas</t>
  </si>
  <si>
    <t>100 000 külastust aastas</t>
  </si>
  <si>
    <t>valdkondlike rahvusvaheliste messide külastamine kontaktide loomiseks (3 messi/a) (LIGNA; Trä och teknik, BIOFACH, MIPIM)</t>
  </si>
  <si>
    <t>diginomaadide fookus lisada visitsouthestonia.com lehele (eesti, võro ja inglise) väärtuspakkumise kokkuleppimine, materjalide koostamine, kujundamine, tõlkimine, kultuurisündmuste info kodulehele</t>
  </si>
  <si>
    <t>visitsouthestonia.com korda teha puhkuseturistile (eesti, vene, läti, inglise keeles), kultuurisündmuste info kodulehele</t>
  </si>
  <si>
    <t>Kagu-Eestisse fookusvaldkondade ettevõtete külastuste organiseerimine 4 korda aastas, kulu on huviliste leidmine, nendele sobiva programmi kokkupanemine, võõrustamine, visiidist meediakajastuse kokkuleppimine, vajadusel reisi- ja majutuskulude kompensatsioon</t>
  </si>
  <si>
    <t>PR kohalikes ja üleriigilistes väljaannetes, edulugude kajastamine (sisaldab pinna ost, sisuloome, fotode ja vajadusel videote tegemine)</t>
  </si>
  <si>
    <t>PR kohalikes ja üleriigilistes väljaannetes (sisaldab pinna ost, sisuloome, fotode ja vajadusel videote tegemine)</t>
  </si>
  <si>
    <t>PR kohalikes ja üleriigilistes väljaannetes, edulood, piirkonna tutvustus (sisaldab pinna ost, sisuloome, fotode ja vajadusel videote tegemine)</t>
  </si>
  <si>
    <t>omakanalite loomine ja kasvatamine (facebook, instagram, uudiskiri, linkedIn vms)</t>
  </si>
  <si>
    <t>Osaleb igal aastal 100 investeerimishuvilist.</t>
  </si>
  <si>
    <t>Rahvusvaheliste site selectorite (konsultatsioonibürood) õppereis Kagu-Eestisse</t>
  </si>
  <si>
    <t>Rahvusvaheline PR fookusvaldkondade väljaannetes, edulugude kajastamine, sisaldab sisuloome, tõlkimine, fotode ja vajadusel videote tegemine, pinna ost (FT, inflight magazines)</t>
  </si>
  <si>
    <t>Diginomaadide sh diasporaa toomine Kagu-Eestisse, kaugtöökeskustesse</t>
  </si>
  <si>
    <t>Fookusvaldkonna innovatsioonikonverentside eel- ja järelkajastus, võimendus omakanalites ja sotsiaalmeedias</t>
  </si>
  <si>
    <t>Rohelisema märgi võrgustiku arendamine Põlvamaal</t>
  </si>
  <si>
    <t>Põlvamaa turismivõrgustiku arendamine</t>
  </si>
  <si>
    <t>2x aastas ümarlaud, B2B kontaktkohtumine, turismipäev kord aastas, visitpolva.ee lehe arendus</t>
  </si>
  <si>
    <t>4x aastas märgi taotlemine, 3-4 korda aastas ühised müügiüritused, www.polvamaine.ee lehe kaasajastamine</t>
  </si>
  <si>
    <t>Ettevõtjate tunnustamine</t>
  </si>
  <si>
    <t>Õppe- ja kontakreisid</t>
  </si>
  <si>
    <t>4 õppe ja 3 kontaktreisi ettevõtjatele</t>
  </si>
  <si>
    <t>Koolitused ja arenguprogrammid</t>
  </si>
  <si>
    <t>3 neljapäevast ja 7 ühepäaevast koolitust</t>
  </si>
  <si>
    <t>Ettevõtete turundamine</t>
  </si>
  <si>
    <t>Kord aastas</t>
  </si>
  <si>
    <t>Ökofestival, Põlvamaa Päevad, TourEst, Balttiurs, Adventure, videoklippide tootmine ja levitamine</t>
  </si>
  <si>
    <t>Kagu-Eesti koostöökeskuste võrgustiku algatammine</t>
  </si>
  <si>
    <t>Lõuna-Eesti turismistrateegia loomine</t>
  </si>
  <si>
    <t>Rahastuse allikas</t>
  </si>
  <si>
    <t>Kagu-Eesti Programm</t>
  </si>
  <si>
    <t>StartUpday'l osalemine, CVI loomine, kodulehe loomine, võrgustiku kohtumised</t>
  </si>
  <si>
    <t>Võrumaa turundustegevused</t>
  </si>
  <si>
    <t>1. Pressi reisid ja FAM-id; 2. Sotsiaalmeedia ja trükimeedia; 3. Kujundused ja visuaalid; 4. Trükised</t>
  </si>
  <si>
    <t xml:space="preserve">Turismimessidel osalemine </t>
  </si>
  <si>
    <t>Adventure, Balttour, TourEst, Soome mess</t>
  </si>
  <si>
    <t>1. Nõustamine ettevõtjatele piirkonna eripära esiletoomiseks ja kohaliku toidu väärtustamiseks, tulu suurendamiseks(tootearendus, turundus, müümine jne); .2. Õppereisid ; 3. Õpitoad ja seminarid; 4. Kogemusklubid.</t>
  </si>
  <si>
    <t>Toiduvõrgustiku ja UMA MEKK kaubamärgi mainekujundus ja turundus</t>
  </si>
  <si>
    <t>1. Kodulehekülje, sotsiaalmeedia erinevate kanalite ja fotopanga haldamine; 2. Suhtlemine meediaga; .3. Osalemine messidel; 4.Reklaammaterjalide ettevalmistamine ja turundusplaani koostamine; 5. Täiendavate müügiväljundite leidmine.</t>
  </si>
  <si>
    <t>Toiduvõrgustiku ettevõtjate nõustamine</t>
  </si>
  <si>
    <t>Toiduvõrgustiku noorte ettevõtlikkuse toetamine, võrgustike koostöö, mainekujundus</t>
  </si>
  <si>
    <t>Promovideo, karjääripäevad, kohtumised koolides</t>
  </si>
  <si>
    <t>Puiduklastri välismesside külastamine</t>
  </si>
  <si>
    <t>Vähemalt 3 messi</t>
  </si>
  <si>
    <t>Sihtgrupi messidel osalemine</t>
  </si>
  <si>
    <t>Puiduklastri ja klastrisse kuuluvate ettevõtete toodete turundus</t>
  </si>
  <si>
    <t>Fotod ja videos, turundusmaterjalid ja koduleht</t>
  </si>
  <si>
    <t>Puiduvõrgustiku noorte ettevõtlikkuse toetamine, võrgustike koostöö, mainekujundus</t>
  </si>
  <si>
    <t>Turismistrateegia  loomine ja turismipäeva korraldamine</t>
  </si>
  <si>
    <t>Õppereisid, seminarid ja turundus sihtturul</t>
  </si>
  <si>
    <t>PATEE programmide tegevused</t>
  </si>
  <si>
    <t>Omafinantseeringu allikas</t>
  </si>
  <si>
    <t>MARO/KOV/ ettevõtjad</t>
  </si>
  <si>
    <t>SA Võrumaa Arenduskeskus</t>
  </si>
  <si>
    <t>Programmid</t>
  </si>
  <si>
    <t>väisinvesteeringute valdkonna plaanitud tulemused on saavutatud</t>
  </si>
  <si>
    <t>Põlvamaa Omavalitsuste Liit</t>
  </si>
  <si>
    <t>Valgamaa Omavalitsuste Liit</t>
  </si>
  <si>
    <t>Põlvamaa Arenduskeskus, Valgamaa Arenguagentuur, KOV-id, valdkonnaga seotud ettevõtted</t>
  </si>
  <si>
    <t>Turundusmaterjalide koostamine potentsiaalsetele investoritele, sh info kogumine ja koostamine investeerimisvõimaluste kohta (sh tööstusalad, kohalike ettevõtjate M&amp;A näiteks põlvkonnavahetuseks, kinnisvarainfo jms), materjalide koostamine, kujundamine, tõlkimine ja trükkimine (eesti, vene ja inglise keeles), jagamiseks ka sotsiaalmeedias. Koostatud materjalid vaadatakse üle kord aastas.</t>
  </si>
  <si>
    <t>Igalt messilt kogutakse min 100 kontakti, mis lisatakse andmebaasi.</t>
  </si>
  <si>
    <t>Fookusvaldkonna (puit ja toit) innovatsiooni foorumid Kagu-Eestis, siduda äridelegatsioonide vastuvõtmisega</t>
  </si>
  <si>
    <t xml:space="preserve">Interneti teel piirkonna  investeerimisvõimaluste  tutvustavate Webinaride korraldamine  </t>
  </si>
  <si>
    <t xml:space="preserve">Külastusi kajastatakse kohalikus meedias, uudiskirjades ja omakanalites 2 korda aastas. </t>
  </si>
  <si>
    <t>Võrumaa Arenduskeskus, Põlvamaa Arenduskeskus, KOV-id, valdkonnaga seotud ettevõtted</t>
  </si>
  <si>
    <t>MARO/KOV/ ettevõtjad/</t>
  </si>
  <si>
    <t>Võru, Põlva ja Valga maakond</t>
  </si>
  <si>
    <t>Põlva maakond</t>
  </si>
  <si>
    <t>Võru maakond</t>
  </si>
  <si>
    <t>Tegevuste rakendamise piirkond</t>
  </si>
  <si>
    <t>Valga maakond</t>
  </si>
  <si>
    <t>täpsustusel</t>
  </si>
  <si>
    <t>Võimalusel leitakse vahendid töötasu maksmiseks eraldi eelarvest või altenratiivselt kaalutakse kogu välisinvesteeringute  projekt teenusena hankida</t>
  </si>
  <si>
    <t>Valminud materjal vaadatakse üle kord aastas, muutmisvajadusel leitakse vahendid</t>
  </si>
  <si>
    <t>Indikatiivne investeering</t>
  </si>
  <si>
    <t>taotluses planeeritud investeering</t>
  </si>
  <si>
    <t xml:space="preserve">Planeeritud kommunikatsioonikanalid kannavad informatsiooni Kagu-Eesti piirkonna üleselt </t>
  </si>
  <si>
    <t>Täpsemad seirenätiajad lepitakse kokku juhtrühmas</t>
  </si>
  <si>
    <t>Võrumaa Arenduskeskus, Valgamaa Arenguagentuur, KOV-id, valdkonnaga seotud ettevõtted, Kaugtöökeskused 2.0 juhtrühm</t>
  </si>
  <si>
    <t>Võrumaa Arenduskeskus, Valgamaa Arenguagentuur, KOV-id, valdkonnaga seotud ettevõtted, Kaugtöökeskused 2.0 juhtrühm, kultuuriinstituudid</t>
  </si>
  <si>
    <t>Kagu-Eesti Programm/piirkondlikud PATEE</t>
  </si>
  <si>
    <t>Materjalid vaadatakse regulaarselt üle ja vajadusel täiendatakse</t>
  </si>
  <si>
    <t>. Iga messi eesmärk 1000 kontakti kogumine</t>
  </si>
  <si>
    <t>Messi kulu on kaetav PATEE rahadest</t>
  </si>
  <si>
    <t>piirkondlik PATEE</t>
  </si>
  <si>
    <t>Piirkondlikud PATEE taotlusega rahastatavad tegevused</t>
  </si>
  <si>
    <t>Vana-Võru kultuuriruum</t>
  </si>
  <si>
    <t>Põlva maakonna PATEE</t>
  </si>
  <si>
    <t>Valga maakonna PATEE</t>
  </si>
  <si>
    <t>Võru maakonna PATEE</t>
  </si>
  <si>
    <t>piirkondlike mõõdikuid ja tulemusi seiratakse maakonna põhiselt</t>
  </si>
  <si>
    <t>Piirkondlikud algatused tööhõive ja ettevõtlikkuse edendamise (PATEE) programmi alt rahastatavad tegevused on eelkõige maakondliku mõjuga. Tegevused millel on laiem mõju Kagu-Eesti regioonis on ära märgitud "tegevuste rakendamise piirkond" veerus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</si>
</sst>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€-1];[Red]\-#,##0\ [$€-1]"/>
    <numFmt numFmtId="165" formatCode="0.0"/>
    <numFmt numFmtId="166" formatCode="&quot;€&quot;#,##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0"/>
      <color indexed="81"/>
      <name val="Calibri"/>
      <family val="2"/>
      <charset val="186"/>
    </font>
    <font>
      <sz val="10"/>
      <color indexed="81"/>
      <name val="Calibri"/>
      <family val="2"/>
      <charset val="186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sz val="12"/>
      <color rgb="FFFF0000"/>
      <name val="Calibri"/>
      <family val="2"/>
      <scheme val="minor"/>
    </font>
    <font>
      <sz val="12"/>
      <color rgb="FF000000"/>
      <name val="Calibri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0" fillId="0" borderId="1" xfId="0" applyNumberFormat="1" applyBorder="1"/>
    <xf numFmtId="164" fontId="0" fillId="0" borderId="1" xfId="0" applyNumberFormat="1" applyBorder="1"/>
    <xf numFmtId="0" fontId="0" fillId="0" borderId="1" xfId="0" applyNumberFormat="1" applyBorder="1"/>
    <xf numFmtId="164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1" xfId="5" applyNumberFormat="1" applyFont="1" applyBorder="1" applyAlignment="1">
      <alignment wrapText="1"/>
    </xf>
    <xf numFmtId="166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5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2" fillId="0" borderId="1" xfId="0" applyFont="1" applyFill="1" applyBorder="1"/>
    <xf numFmtId="0" fontId="0" fillId="0" borderId="2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0" fillId="0" borderId="18" xfId="0" applyBorder="1"/>
    <xf numFmtId="0" fontId="2" fillId="0" borderId="20" xfId="0" applyFont="1" applyFill="1" applyBorder="1"/>
    <xf numFmtId="0" fontId="2" fillId="0" borderId="21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0" fontId="0" fillId="0" borderId="11" xfId="0" applyFont="1" applyFill="1" applyBorder="1"/>
    <xf numFmtId="0" fontId="0" fillId="0" borderId="1" xfId="0" applyFont="1" applyFill="1" applyBorder="1"/>
    <xf numFmtId="0" fontId="0" fillId="0" borderId="12" xfId="0" applyFont="1" applyFill="1" applyBorder="1"/>
    <xf numFmtId="0" fontId="0" fillId="0" borderId="0" xfId="0" applyFont="1"/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3" xfId="0" applyBorder="1"/>
    <xf numFmtId="0" fontId="0" fillId="0" borderId="6" xfId="0" applyBorder="1"/>
    <xf numFmtId="0" fontId="0" fillId="0" borderId="16" xfId="0" applyBorder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 applyAlignment="1">
      <alignment wrapText="1"/>
    </xf>
    <xf numFmtId="0" fontId="2" fillId="0" borderId="29" xfId="0" applyFont="1" applyFill="1" applyBorder="1"/>
    <xf numFmtId="164" fontId="0" fillId="0" borderId="0" xfId="0" applyNumberFormat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26" xfId="0" applyFont="1" applyBorder="1" applyAlignment="1">
      <alignment wrapText="1"/>
    </xf>
    <xf numFmtId="0" fontId="11" fillId="0" borderId="1" xfId="0" applyFont="1" applyBorder="1"/>
    <xf numFmtId="0" fontId="2" fillId="0" borderId="31" xfId="0" applyFont="1" applyFill="1" applyBorder="1"/>
    <xf numFmtId="0" fontId="0" fillId="0" borderId="4" xfId="0" applyFill="1" applyBorder="1" applyAlignment="1">
      <alignment wrapText="1"/>
    </xf>
    <xf numFmtId="0" fontId="0" fillId="0" borderId="32" xfId="0" applyBorder="1"/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22" xfId="0" applyFont="1" applyFill="1" applyBorder="1"/>
    <xf numFmtId="0" fontId="0" fillId="0" borderId="33" xfId="0" applyBorder="1"/>
    <xf numFmtId="0" fontId="0" fillId="0" borderId="0" xfId="0" applyFont="1" applyBorder="1" applyAlignment="1">
      <alignment vertical="top" wrapText="1"/>
    </xf>
    <xf numFmtId="0" fontId="0" fillId="0" borderId="11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2" xfId="0" applyFill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/>
    <xf numFmtId="0" fontId="13" fillId="0" borderId="0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0" fillId="0" borderId="1" xfId="0" applyBorder="1" applyAlignment="1">
      <alignment horizontal="right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8">
    <cellStyle name="Hüperlink" xfId="1" builtinId="8" hidden="1"/>
    <cellStyle name="Hüperlink" xfId="3" builtinId="8" hidden="1"/>
    <cellStyle name="Hüperlink" xfId="6" builtinId="8" hidden="1"/>
    <cellStyle name="Hüperlink" xfId="8" builtinId="8" hidden="1"/>
    <cellStyle name="Hüperlink" xfId="10" builtinId="8" hidden="1"/>
    <cellStyle name="Hüperlink" xfId="12" builtinId="8" hidden="1"/>
    <cellStyle name="Hüperlink" xfId="14" builtinId="8" hidden="1"/>
    <cellStyle name="Hüperlink" xfId="16" builtinId="8" hidden="1"/>
    <cellStyle name="Külastatud hüperlink" xfId="2" builtinId="9" hidden="1"/>
    <cellStyle name="Külastatud hüperlink" xfId="4" builtinId="9" hidden="1"/>
    <cellStyle name="Külastatud hüperlink" xfId="7" builtinId="9" hidden="1"/>
    <cellStyle name="Külastatud hüperlink" xfId="9" builtinId="9" hidden="1"/>
    <cellStyle name="Külastatud hüperlink" xfId="11" builtinId="9" hidden="1"/>
    <cellStyle name="Külastatud hüperlink" xfId="13" builtinId="9" hidden="1"/>
    <cellStyle name="Külastatud hüperlink" xfId="15" builtinId="9" hidden="1"/>
    <cellStyle name="Külastatud hüperlink" xfId="17" builtinId="9" hidden="1"/>
    <cellStyle name="Normaallaad" xfId="0" builtinId="0"/>
    <cellStyle name="Protsent" xfId="5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M3" sqref="M3"/>
    </sheetView>
  </sheetViews>
  <sheetFormatPr defaultColWidth="11" defaultRowHeight="15.6" x14ac:dyDescent="0.3"/>
  <cols>
    <col min="1" max="1" width="18.5" customWidth="1"/>
    <col min="2" max="2" width="5.3984375" bestFit="1" customWidth="1"/>
    <col min="3" max="3" width="9.59765625" bestFit="1" customWidth="1"/>
    <col min="4" max="4" width="8" bestFit="1" customWidth="1"/>
    <col min="5" max="6" width="14.3984375" customWidth="1"/>
    <col min="7" max="7" width="13.59765625" style="4" customWidth="1"/>
    <col min="8" max="8" width="10.5" bestFit="1" customWidth="1"/>
    <col min="9" max="9" width="12" bestFit="1" customWidth="1"/>
    <col min="12" max="12" width="13.3984375" style="4" customWidth="1"/>
    <col min="13" max="13" width="26.8984375" style="4" customWidth="1"/>
  </cols>
  <sheetData>
    <row r="1" spans="1:13" x14ac:dyDescent="0.3">
      <c r="A1" s="1"/>
      <c r="B1" s="1"/>
      <c r="C1" s="1"/>
      <c r="D1" s="1"/>
      <c r="E1" s="1"/>
      <c r="F1" s="1"/>
      <c r="G1" s="2"/>
      <c r="H1" s="103" t="s">
        <v>27</v>
      </c>
      <c r="I1" s="103"/>
      <c r="J1" s="103"/>
      <c r="K1" s="103"/>
      <c r="L1" s="2"/>
      <c r="M1" s="2"/>
    </row>
    <row r="2" spans="1:13" ht="46.8" x14ac:dyDescent="0.3">
      <c r="A2" s="6"/>
      <c r="B2" s="6" t="s">
        <v>28</v>
      </c>
      <c r="C2" s="6" t="s">
        <v>29</v>
      </c>
      <c r="D2" s="6" t="s">
        <v>30</v>
      </c>
      <c r="E2" s="6" t="s">
        <v>31</v>
      </c>
      <c r="F2" s="7" t="s">
        <v>32</v>
      </c>
      <c r="G2" s="7" t="s">
        <v>33</v>
      </c>
      <c r="H2" s="7" t="s">
        <v>51</v>
      </c>
      <c r="I2" s="6" t="s">
        <v>35</v>
      </c>
      <c r="J2" s="6" t="s">
        <v>36</v>
      </c>
      <c r="K2" s="6" t="s">
        <v>37</v>
      </c>
      <c r="L2" s="7" t="s">
        <v>38</v>
      </c>
      <c r="M2" s="7" t="s">
        <v>26</v>
      </c>
    </row>
    <row r="3" spans="1:13" ht="74.099999999999994" customHeight="1" x14ac:dyDescent="0.3">
      <c r="A3" s="6" t="s">
        <v>39</v>
      </c>
      <c r="B3" s="1">
        <v>3</v>
      </c>
      <c r="C3" s="1">
        <v>10</v>
      </c>
      <c r="D3" s="8">
        <v>0.2</v>
      </c>
      <c r="E3" s="9">
        <v>2000</v>
      </c>
      <c r="F3" s="10">
        <f>B3*C3*D3*12*4</f>
        <v>288</v>
      </c>
      <c r="G3" s="11">
        <f>B3*C3*D3*12*E3</f>
        <v>144000</v>
      </c>
      <c r="H3" s="9">
        <f>G3*2</f>
        <v>288000</v>
      </c>
      <c r="I3" s="9">
        <f>'Turunduse ja mainekujunduse inv'!E28</f>
        <v>60000</v>
      </c>
      <c r="J3" s="9">
        <v>90000</v>
      </c>
      <c r="K3" s="9">
        <f>I3+J3</f>
        <v>150000</v>
      </c>
      <c r="L3" s="12">
        <f>H3/K3</f>
        <v>1.92</v>
      </c>
      <c r="M3" s="13" t="s">
        <v>50</v>
      </c>
    </row>
    <row r="4" spans="1:13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</row>
    <row r="5" spans="1:13" ht="46.8" x14ac:dyDescent="0.3">
      <c r="A5" s="6"/>
      <c r="B5" s="6" t="s">
        <v>28</v>
      </c>
      <c r="C5" s="6" t="s">
        <v>40</v>
      </c>
      <c r="D5" s="6" t="s">
        <v>30</v>
      </c>
      <c r="E5" s="6" t="s">
        <v>41</v>
      </c>
      <c r="F5" s="7" t="s">
        <v>42</v>
      </c>
      <c r="G5" s="7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7" t="s">
        <v>38</v>
      </c>
      <c r="M5" s="7" t="s">
        <v>26</v>
      </c>
    </row>
    <row r="6" spans="1:13" x14ac:dyDescent="0.3">
      <c r="A6" s="6" t="s">
        <v>43</v>
      </c>
      <c r="B6" s="1">
        <v>208</v>
      </c>
      <c r="C6" s="1">
        <v>5818</v>
      </c>
      <c r="D6" s="8">
        <v>0.28000000000000003</v>
      </c>
      <c r="E6" s="9">
        <v>24</v>
      </c>
      <c r="F6" s="10">
        <v>50000</v>
      </c>
      <c r="G6" s="14">
        <v>1200000</v>
      </c>
      <c r="H6" s="9">
        <f>G6*3</f>
        <v>3600000</v>
      </c>
      <c r="I6" s="9">
        <f>'Turunduse ja mainekujunduse inv'!E53</f>
        <v>270500</v>
      </c>
      <c r="J6" s="9">
        <v>90000</v>
      </c>
      <c r="K6" s="9">
        <f>I6+J6</f>
        <v>360500</v>
      </c>
      <c r="L6" s="12">
        <f>H6/K6</f>
        <v>9.9861303744798882</v>
      </c>
      <c r="M6" s="2" t="s">
        <v>44</v>
      </c>
    </row>
    <row r="7" spans="1:13" x14ac:dyDescent="0.3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31.2" x14ac:dyDescent="0.3">
      <c r="A8" s="6"/>
      <c r="B8" s="6" t="s">
        <v>28</v>
      </c>
      <c r="C8" s="6" t="s">
        <v>45</v>
      </c>
      <c r="D8" s="6" t="s">
        <v>30</v>
      </c>
      <c r="E8" s="6" t="s">
        <v>46</v>
      </c>
      <c r="F8" s="7" t="s">
        <v>47</v>
      </c>
      <c r="G8" s="7" t="s">
        <v>33</v>
      </c>
      <c r="H8" s="6" t="s">
        <v>34</v>
      </c>
      <c r="I8" s="6" t="s">
        <v>35</v>
      </c>
      <c r="J8" s="6" t="s">
        <v>36</v>
      </c>
      <c r="K8" s="6" t="s">
        <v>37</v>
      </c>
      <c r="L8" s="7" t="s">
        <v>38</v>
      </c>
      <c r="M8" s="7" t="s">
        <v>26</v>
      </c>
    </row>
    <row r="9" spans="1:13" x14ac:dyDescent="0.3">
      <c r="A9" s="6" t="s">
        <v>48</v>
      </c>
      <c r="B9" s="1">
        <v>15</v>
      </c>
      <c r="C9" s="1">
        <v>54</v>
      </c>
      <c r="D9" s="8">
        <v>7.0000000000000007E-2</v>
      </c>
      <c r="E9" s="9">
        <v>1500</v>
      </c>
      <c r="F9" s="10">
        <v>350</v>
      </c>
      <c r="G9" s="11">
        <f>F9*E9</f>
        <v>525000</v>
      </c>
      <c r="H9" s="9">
        <f>G9*3</f>
        <v>1575000</v>
      </c>
      <c r="I9" s="9">
        <f>'Turunduse ja mainekujunduse inv'!E40</f>
        <v>84500</v>
      </c>
      <c r="J9" s="9">
        <v>90000</v>
      </c>
      <c r="K9" s="9">
        <f>I9+J9</f>
        <v>174500</v>
      </c>
      <c r="L9" s="12">
        <f>H9/K9</f>
        <v>9.0257879656160451</v>
      </c>
      <c r="M9" s="2" t="s">
        <v>49</v>
      </c>
    </row>
    <row r="10" spans="1:13" x14ac:dyDescent="0.3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1:13" x14ac:dyDescent="0.3">
      <c r="I11" s="64">
        <f>I9+I3</f>
        <v>144500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</sheetData>
  <mergeCells count="4">
    <mergeCell ref="H1:K1"/>
    <mergeCell ref="A4:M4"/>
    <mergeCell ref="A7:M7"/>
    <mergeCell ref="A10:M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90"/>
  <sheetViews>
    <sheetView tabSelected="1" zoomScale="90" zoomScaleNormal="90" zoomScalePageLayoutView="90" workbookViewId="0">
      <pane xSplit="8" ySplit="2" topLeftCell="I3" activePane="bottomRight" state="frozen"/>
      <selection pane="topRight" activeCell="G1" sqref="G1"/>
      <selection pane="bottomLeft" activeCell="A3" sqref="A3"/>
      <selection pane="bottomRight" activeCell="AT3" sqref="AT3"/>
    </sheetView>
  </sheetViews>
  <sheetFormatPr defaultColWidth="11" defaultRowHeight="15.6" x14ac:dyDescent="0.3"/>
  <cols>
    <col min="1" max="1" width="39.3984375" style="4" customWidth="1"/>
    <col min="2" max="4" width="5.09765625" style="4" bestFit="1" customWidth="1"/>
    <col min="5" max="5" width="11.59765625" style="4" bestFit="1" customWidth="1"/>
    <col min="6" max="6" width="11.59765625" style="4" customWidth="1"/>
    <col min="7" max="7" width="13.09765625" style="4" customWidth="1"/>
    <col min="8" max="8" width="28.3984375" style="4" customWidth="1"/>
    <col min="9" max="14" width="2.8984375" customWidth="1"/>
    <col min="15" max="17" width="2.09765625" bestFit="1" customWidth="1"/>
    <col min="18" max="20" width="3.09765625" bestFit="1" customWidth="1"/>
    <col min="21" max="29" width="2.09765625" bestFit="1" customWidth="1"/>
    <col min="30" max="32" width="3.09765625" bestFit="1" customWidth="1"/>
    <col min="33" max="41" width="2.09765625" bestFit="1" customWidth="1"/>
    <col min="42" max="44" width="3.09765625" bestFit="1" customWidth="1"/>
    <col min="45" max="46" width="22.3984375" style="4" customWidth="1"/>
    <col min="47" max="48" width="24.09765625" style="65" customWidth="1"/>
  </cols>
  <sheetData>
    <row r="1" spans="1:48" ht="16.2" thickBot="1" x14ac:dyDescent="0.35">
      <c r="I1" s="115">
        <v>2020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5">
        <v>2021</v>
      </c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8"/>
      <c r="AG1" s="115">
        <v>2022</v>
      </c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8"/>
    </row>
    <row r="2" spans="1:48" ht="180" customHeight="1" x14ac:dyDescent="0.4">
      <c r="A2" s="20" t="s">
        <v>1</v>
      </c>
      <c r="B2" s="7">
        <v>2020</v>
      </c>
      <c r="C2" s="7">
        <v>2021</v>
      </c>
      <c r="D2" s="21">
        <v>2022</v>
      </c>
      <c r="E2" s="7" t="s">
        <v>166</v>
      </c>
      <c r="F2" s="21" t="s">
        <v>121</v>
      </c>
      <c r="G2" s="21" t="s">
        <v>143</v>
      </c>
      <c r="H2" s="21" t="s">
        <v>76</v>
      </c>
      <c r="I2" s="27">
        <v>1</v>
      </c>
      <c r="J2" s="28">
        <v>2</v>
      </c>
      <c r="K2" s="28">
        <v>3</v>
      </c>
      <c r="L2" s="28">
        <v>4</v>
      </c>
      <c r="M2" s="28">
        <v>5</v>
      </c>
      <c r="N2" s="28">
        <v>6</v>
      </c>
      <c r="O2" s="28">
        <v>7</v>
      </c>
      <c r="P2" s="28">
        <v>8</v>
      </c>
      <c r="Q2" s="28">
        <v>9</v>
      </c>
      <c r="R2" s="28">
        <v>10</v>
      </c>
      <c r="S2" s="28">
        <v>11</v>
      </c>
      <c r="T2" s="35">
        <v>12</v>
      </c>
      <c r="U2" s="39">
        <v>1</v>
      </c>
      <c r="V2" s="40">
        <v>2</v>
      </c>
      <c r="W2" s="40">
        <v>3</v>
      </c>
      <c r="X2" s="40">
        <v>4</v>
      </c>
      <c r="Y2" s="40">
        <v>5</v>
      </c>
      <c r="Z2" s="40">
        <v>6</v>
      </c>
      <c r="AA2" s="40">
        <v>7</v>
      </c>
      <c r="AB2" s="40">
        <v>8</v>
      </c>
      <c r="AC2" s="40">
        <v>9</v>
      </c>
      <c r="AD2" s="40">
        <v>10</v>
      </c>
      <c r="AE2" s="40">
        <v>11</v>
      </c>
      <c r="AF2" s="63">
        <v>12</v>
      </c>
      <c r="AG2" s="27">
        <v>1</v>
      </c>
      <c r="AH2" s="28">
        <v>2</v>
      </c>
      <c r="AI2" s="28">
        <v>3</v>
      </c>
      <c r="AJ2" s="28">
        <v>4</v>
      </c>
      <c r="AK2" s="28">
        <v>5</v>
      </c>
      <c r="AL2" s="28">
        <v>6</v>
      </c>
      <c r="AM2" s="28">
        <v>7</v>
      </c>
      <c r="AN2" s="28">
        <v>8</v>
      </c>
      <c r="AO2" s="28">
        <v>9</v>
      </c>
      <c r="AP2" s="28">
        <v>10</v>
      </c>
      <c r="AQ2" s="28">
        <v>11</v>
      </c>
      <c r="AR2" s="29">
        <v>12</v>
      </c>
      <c r="AS2" s="48" t="s">
        <v>77</v>
      </c>
      <c r="AT2" s="2" t="s">
        <v>78</v>
      </c>
      <c r="AU2" s="100" t="s">
        <v>161</v>
      </c>
      <c r="AV2" s="2" t="s">
        <v>79</v>
      </c>
    </row>
    <row r="3" spans="1:48" s="47" customFormat="1" ht="105" customHeight="1" x14ac:dyDescent="0.3">
      <c r="A3" s="18" t="s">
        <v>81</v>
      </c>
      <c r="B3" s="19" t="s">
        <v>0</v>
      </c>
      <c r="C3" s="19" t="s">
        <v>0</v>
      </c>
      <c r="D3" s="25" t="s">
        <v>0</v>
      </c>
      <c r="E3" s="93" t="s">
        <v>163</v>
      </c>
      <c r="F3" s="25" t="s">
        <v>146</v>
      </c>
      <c r="G3" s="22" t="s">
        <v>144</v>
      </c>
      <c r="H3" s="25" t="s">
        <v>147</v>
      </c>
      <c r="I3" s="41" t="s">
        <v>0</v>
      </c>
      <c r="J3" s="42" t="s">
        <v>0</v>
      </c>
      <c r="K3" s="42" t="s">
        <v>0</v>
      </c>
      <c r="L3" s="42" t="s">
        <v>0</v>
      </c>
      <c r="M3" s="42" t="s">
        <v>0</v>
      </c>
      <c r="N3" s="42" t="s">
        <v>0</v>
      </c>
      <c r="O3" s="42" t="s">
        <v>0</v>
      </c>
      <c r="P3" s="42" t="s">
        <v>0</v>
      </c>
      <c r="Q3" s="42" t="s">
        <v>0</v>
      </c>
      <c r="R3" s="42" t="s">
        <v>0</v>
      </c>
      <c r="S3" s="42" t="s">
        <v>0</v>
      </c>
      <c r="T3" s="43" t="s">
        <v>0</v>
      </c>
      <c r="U3" s="44" t="s">
        <v>0</v>
      </c>
      <c r="V3" s="45" t="s">
        <v>0</v>
      </c>
      <c r="W3" s="45" t="s">
        <v>0</v>
      </c>
      <c r="X3" s="45" t="s">
        <v>0</v>
      </c>
      <c r="Y3" s="45" t="s">
        <v>0</v>
      </c>
      <c r="Z3" s="45" t="s">
        <v>0</v>
      </c>
      <c r="AA3" s="45" t="s">
        <v>0</v>
      </c>
      <c r="AB3" s="45" t="s">
        <v>0</v>
      </c>
      <c r="AC3" s="45" t="s">
        <v>0</v>
      </c>
      <c r="AD3" s="45" t="s">
        <v>0</v>
      </c>
      <c r="AE3" s="45" t="s">
        <v>0</v>
      </c>
      <c r="AF3" s="46" t="s">
        <v>0</v>
      </c>
      <c r="AG3" s="44" t="s">
        <v>0</v>
      </c>
      <c r="AH3" s="45" t="s">
        <v>0</v>
      </c>
      <c r="AI3" s="45" t="s">
        <v>0</v>
      </c>
      <c r="AJ3" s="45" t="s">
        <v>0</v>
      </c>
      <c r="AK3" s="45" t="s">
        <v>0</v>
      </c>
      <c r="AL3" s="45" t="s">
        <v>0</v>
      </c>
      <c r="AM3" s="45" t="s">
        <v>0</v>
      </c>
      <c r="AN3" s="45" t="s">
        <v>0</v>
      </c>
      <c r="AO3" s="45" t="s">
        <v>0</v>
      </c>
      <c r="AP3" s="45" t="s">
        <v>0</v>
      </c>
      <c r="AQ3" s="45" t="s">
        <v>0</v>
      </c>
      <c r="AR3" s="46" t="s">
        <v>0</v>
      </c>
      <c r="AS3" s="49" t="s">
        <v>145</v>
      </c>
      <c r="AT3" s="19" t="s">
        <v>150</v>
      </c>
      <c r="AU3" s="88" t="s">
        <v>158</v>
      </c>
      <c r="AV3" s="67" t="s">
        <v>164</v>
      </c>
    </row>
    <row r="4" spans="1:48" ht="140.4" customHeight="1" x14ac:dyDescent="0.3">
      <c r="A4" s="2" t="s">
        <v>151</v>
      </c>
      <c r="B4" s="2" t="s">
        <v>0</v>
      </c>
      <c r="C4" s="2"/>
      <c r="D4" s="22"/>
      <c r="E4" s="2">
        <v>8000</v>
      </c>
      <c r="F4" s="22" t="s">
        <v>122</v>
      </c>
      <c r="G4" s="22" t="s">
        <v>144</v>
      </c>
      <c r="H4" s="22"/>
      <c r="I4" s="30"/>
      <c r="J4" s="1" t="s">
        <v>0</v>
      </c>
      <c r="K4" s="1" t="s">
        <v>0</v>
      </c>
      <c r="L4" s="1" t="s">
        <v>0</v>
      </c>
      <c r="M4" s="1" t="s">
        <v>0</v>
      </c>
      <c r="N4" s="1"/>
      <c r="O4" s="1"/>
      <c r="P4" s="1"/>
      <c r="Q4" s="1"/>
      <c r="R4" s="1"/>
      <c r="S4" s="1"/>
      <c r="T4" s="5"/>
      <c r="U4" s="30"/>
      <c r="V4" s="1"/>
      <c r="W4" s="1"/>
      <c r="X4" s="1"/>
      <c r="Y4" s="1"/>
      <c r="Z4" s="1"/>
      <c r="AA4" s="1"/>
      <c r="AB4" s="1"/>
      <c r="AC4" s="1"/>
      <c r="AD4" s="1" t="s">
        <v>0</v>
      </c>
      <c r="AE4" s="1"/>
      <c r="AF4" s="31"/>
      <c r="AG4" s="30"/>
      <c r="AH4" s="1"/>
      <c r="AI4" s="1"/>
      <c r="AJ4" s="1"/>
      <c r="AK4" s="1"/>
      <c r="AL4" s="1"/>
      <c r="AM4" s="1"/>
      <c r="AN4" s="1"/>
      <c r="AO4" s="1"/>
      <c r="AP4" s="1" t="s">
        <v>0</v>
      </c>
      <c r="AQ4" s="1"/>
      <c r="AR4" s="31"/>
      <c r="AS4" s="49" t="s">
        <v>145</v>
      </c>
      <c r="AT4" s="19" t="s">
        <v>150</v>
      </c>
      <c r="AU4" s="88" t="s">
        <v>158</v>
      </c>
      <c r="AV4" s="66" t="s">
        <v>165</v>
      </c>
    </row>
    <row r="5" spans="1:48" ht="78.75" customHeight="1" x14ac:dyDescent="0.3">
      <c r="A5" s="2" t="s">
        <v>2</v>
      </c>
      <c r="B5" s="2" t="s">
        <v>0</v>
      </c>
      <c r="C5" s="2"/>
      <c r="D5" s="22"/>
      <c r="E5" s="2">
        <v>5000</v>
      </c>
      <c r="F5" s="22" t="s">
        <v>122</v>
      </c>
      <c r="G5" s="22" t="s">
        <v>144</v>
      </c>
      <c r="H5" s="22" t="s">
        <v>92</v>
      </c>
      <c r="I5" s="30"/>
      <c r="J5" s="1" t="s">
        <v>0</v>
      </c>
      <c r="K5" s="1" t="s">
        <v>0</v>
      </c>
      <c r="L5" s="1" t="s">
        <v>0</v>
      </c>
      <c r="M5" s="1" t="s">
        <v>0</v>
      </c>
      <c r="N5" s="1"/>
      <c r="O5" s="1"/>
      <c r="P5" s="1"/>
      <c r="Q5" s="1"/>
      <c r="R5" s="1"/>
      <c r="S5" s="1"/>
      <c r="T5" s="5"/>
      <c r="U5" s="30"/>
      <c r="V5" s="1"/>
      <c r="W5" s="1"/>
      <c r="X5" s="1"/>
      <c r="Y5" s="1"/>
      <c r="Z5" s="1"/>
      <c r="AA5" s="1"/>
      <c r="AB5" s="1"/>
      <c r="AC5" s="1"/>
      <c r="AD5" s="1"/>
      <c r="AE5" s="1"/>
      <c r="AF5" s="31"/>
      <c r="AG5" s="30"/>
      <c r="AH5" s="1"/>
      <c r="AI5" s="1"/>
      <c r="AJ5" s="1"/>
      <c r="AK5" s="1"/>
      <c r="AL5" s="1"/>
      <c r="AM5" s="1"/>
      <c r="AN5" s="1"/>
      <c r="AO5" s="1"/>
      <c r="AP5" s="1"/>
      <c r="AQ5" s="1"/>
      <c r="AR5" s="31"/>
      <c r="AS5" s="49" t="s">
        <v>145</v>
      </c>
      <c r="AT5" s="19" t="s">
        <v>150</v>
      </c>
      <c r="AU5" s="88" t="s">
        <v>158</v>
      </c>
      <c r="AV5" s="111" t="s">
        <v>168</v>
      </c>
    </row>
    <row r="6" spans="1:48" ht="93.6" x14ac:dyDescent="0.3">
      <c r="A6" s="2" t="s">
        <v>4</v>
      </c>
      <c r="B6" s="2" t="s">
        <v>0</v>
      </c>
      <c r="C6" s="2" t="s">
        <v>0</v>
      </c>
      <c r="D6" s="22" t="s">
        <v>0</v>
      </c>
      <c r="E6" s="114">
        <f>36*300</f>
        <v>10800</v>
      </c>
      <c r="F6" s="22" t="s">
        <v>122</v>
      </c>
      <c r="G6" s="22" t="s">
        <v>144</v>
      </c>
      <c r="H6" s="22" t="s">
        <v>54</v>
      </c>
      <c r="I6" s="30"/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5" t="s">
        <v>0</v>
      </c>
      <c r="U6" s="30" t="s">
        <v>0</v>
      </c>
      <c r="V6" s="1" t="s">
        <v>0</v>
      </c>
      <c r="W6" s="1" t="s">
        <v>0</v>
      </c>
      <c r="X6" s="1" t="s">
        <v>0</v>
      </c>
      <c r="Y6" s="1" t="s">
        <v>0</v>
      </c>
      <c r="Z6" s="1" t="s">
        <v>0</v>
      </c>
      <c r="AA6" s="1" t="s">
        <v>0</v>
      </c>
      <c r="AB6" s="1" t="s">
        <v>0</v>
      </c>
      <c r="AC6" s="1" t="s">
        <v>0</v>
      </c>
      <c r="AD6" s="1" t="s">
        <v>0</v>
      </c>
      <c r="AE6" s="1" t="s">
        <v>0</v>
      </c>
      <c r="AF6" s="31" t="s">
        <v>0</v>
      </c>
      <c r="AG6" s="30" t="s">
        <v>0</v>
      </c>
      <c r="AH6" s="1" t="s">
        <v>0</v>
      </c>
      <c r="AI6" s="1" t="s">
        <v>0</v>
      </c>
      <c r="AJ6" s="1" t="s">
        <v>0</v>
      </c>
      <c r="AK6" s="1" t="s">
        <v>0</v>
      </c>
      <c r="AL6" s="1" t="s">
        <v>0</v>
      </c>
      <c r="AM6" s="1" t="s">
        <v>0</v>
      </c>
      <c r="AN6" s="1" t="s">
        <v>0</v>
      </c>
      <c r="AO6" s="1" t="s">
        <v>0</v>
      </c>
      <c r="AP6" s="1" t="s">
        <v>0</v>
      </c>
      <c r="AQ6" s="1" t="s">
        <v>0</v>
      </c>
      <c r="AR6" s="31" t="s">
        <v>0</v>
      </c>
      <c r="AS6" s="49" t="s">
        <v>145</v>
      </c>
      <c r="AT6" s="19" t="s">
        <v>150</v>
      </c>
      <c r="AU6" s="88" t="s">
        <v>158</v>
      </c>
      <c r="AV6" s="112"/>
    </row>
    <row r="7" spans="1:48" ht="93.6" x14ac:dyDescent="0.3">
      <c r="A7" s="2" t="s">
        <v>5</v>
      </c>
      <c r="B7" s="2" t="s">
        <v>0</v>
      </c>
      <c r="C7" s="2" t="s">
        <v>0</v>
      </c>
      <c r="D7" s="22" t="s">
        <v>0</v>
      </c>
      <c r="E7" s="114"/>
      <c r="F7" s="22" t="s">
        <v>122</v>
      </c>
      <c r="G7" s="22" t="s">
        <v>144</v>
      </c>
      <c r="H7" s="22" t="s">
        <v>52</v>
      </c>
      <c r="I7" s="30"/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1" t="s">
        <v>0</v>
      </c>
      <c r="P7" s="1" t="s">
        <v>0</v>
      </c>
      <c r="Q7" s="1" t="s">
        <v>0</v>
      </c>
      <c r="R7" s="1" t="s">
        <v>0</v>
      </c>
      <c r="S7" s="1" t="s">
        <v>0</v>
      </c>
      <c r="T7" s="5" t="s">
        <v>0</v>
      </c>
      <c r="U7" s="30" t="s">
        <v>0</v>
      </c>
      <c r="V7" s="1" t="s">
        <v>0</v>
      </c>
      <c r="W7" s="1" t="s">
        <v>0</v>
      </c>
      <c r="X7" s="1" t="s">
        <v>0</v>
      </c>
      <c r="Y7" s="1" t="s">
        <v>0</v>
      </c>
      <c r="Z7" s="1" t="s">
        <v>0</v>
      </c>
      <c r="AA7" s="1" t="s">
        <v>0</v>
      </c>
      <c r="AB7" s="1" t="s">
        <v>0</v>
      </c>
      <c r="AC7" s="1" t="s">
        <v>0</v>
      </c>
      <c r="AD7" s="1" t="s">
        <v>0</v>
      </c>
      <c r="AE7" s="1" t="s">
        <v>0</v>
      </c>
      <c r="AF7" s="31" t="s">
        <v>0</v>
      </c>
      <c r="AG7" s="30" t="s">
        <v>0</v>
      </c>
      <c r="AH7" s="1" t="s">
        <v>0</v>
      </c>
      <c r="AI7" s="1" t="s">
        <v>0</v>
      </c>
      <c r="AJ7" s="1" t="s">
        <v>0</v>
      </c>
      <c r="AK7" s="1" t="s">
        <v>0</v>
      </c>
      <c r="AL7" s="1" t="s">
        <v>0</v>
      </c>
      <c r="AM7" s="1" t="s">
        <v>0</v>
      </c>
      <c r="AN7" s="1" t="s">
        <v>0</v>
      </c>
      <c r="AO7" s="1" t="s">
        <v>0</v>
      </c>
      <c r="AP7" s="1" t="s">
        <v>0</v>
      </c>
      <c r="AQ7" s="1" t="s">
        <v>0</v>
      </c>
      <c r="AR7" s="31" t="s">
        <v>0</v>
      </c>
      <c r="AS7" s="49" t="s">
        <v>145</v>
      </c>
      <c r="AT7" s="19" t="s">
        <v>150</v>
      </c>
      <c r="AU7" s="88" t="s">
        <v>158</v>
      </c>
      <c r="AV7" s="113"/>
    </row>
    <row r="8" spans="1:48" ht="109.2" x14ac:dyDescent="0.3">
      <c r="A8" s="2" t="s">
        <v>6</v>
      </c>
      <c r="B8" s="2" t="s">
        <v>0</v>
      </c>
      <c r="C8" s="2" t="s">
        <v>0</v>
      </c>
      <c r="D8" s="22" t="s">
        <v>0</v>
      </c>
      <c r="E8" s="2">
        <v>10000</v>
      </c>
      <c r="F8" s="22" t="s">
        <v>122</v>
      </c>
      <c r="G8" s="22" t="s">
        <v>144</v>
      </c>
      <c r="H8" s="22" t="s">
        <v>56</v>
      </c>
      <c r="I8" s="30"/>
      <c r="J8" s="1"/>
      <c r="K8" s="1" t="s">
        <v>0</v>
      </c>
      <c r="L8" s="1" t="s">
        <v>0</v>
      </c>
      <c r="M8" s="1" t="s">
        <v>0</v>
      </c>
      <c r="N8" s="1" t="s">
        <v>0</v>
      </c>
      <c r="O8" s="1" t="s">
        <v>0</v>
      </c>
      <c r="P8" s="1" t="s">
        <v>0</v>
      </c>
      <c r="Q8" s="1" t="s">
        <v>0</v>
      </c>
      <c r="R8" s="1" t="s">
        <v>0</v>
      </c>
      <c r="S8" s="1" t="s">
        <v>0</v>
      </c>
      <c r="T8" s="5" t="s">
        <v>0</v>
      </c>
      <c r="U8" s="30" t="s">
        <v>0</v>
      </c>
      <c r="V8" s="1" t="s">
        <v>0</v>
      </c>
      <c r="W8" s="1" t="s">
        <v>0</v>
      </c>
      <c r="X8" s="1" t="s">
        <v>0</v>
      </c>
      <c r="Y8" s="1" t="s">
        <v>0</v>
      </c>
      <c r="Z8" s="1" t="s">
        <v>0</v>
      </c>
      <c r="AA8" s="1" t="s">
        <v>0</v>
      </c>
      <c r="AB8" s="1" t="s">
        <v>0</v>
      </c>
      <c r="AC8" s="1" t="s">
        <v>0</v>
      </c>
      <c r="AD8" s="1" t="s">
        <v>0</v>
      </c>
      <c r="AE8" s="1" t="s">
        <v>0</v>
      </c>
      <c r="AF8" s="31" t="s">
        <v>0</v>
      </c>
      <c r="AG8" s="30" t="s">
        <v>0</v>
      </c>
      <c r="AH8" s="1" t="s">
        <v>0</v>
      </c>
      <c r="AI8" s="1" t="s">
        <v>0</v>
      </c>
      <c r="AJ8" s="1" t="s">
        <v>0</v>
      </c>
      <c r="AK8" s="1" t="s">
        <v>0</v>
      </c>
      <c r="AL8" s="1" t="s">
        <v>0</v>
      </c>
      <c r="AM8" s="1" t="s">
        <v>0</v>
      </c>
      <c r="AN8" s="1" t="s">
        <v>0</v>
      </c>
      <c r="AO8" s="1" t="s">
        <v>0</v>
      </c>
      <c r="AP8" s="1" t="s">
        <v>0</v>
      </c>
      <c r="AQ8" s="1" t="s">
        <v>0</v>
      </c>
      <c r="AR8" s="31" t="s">
        <v>0</v>
      </c>
      <c r="AS8" s="49" t="s">
        <v>145</v>
      </c>
      <c r="AT8" s="19" t="s">
        <v>150</v>
      </c>
      <c r="AU8" s="88" t="s">
        <v>158</v>
      </c>
      <c r="AV8" s="94" t="s">
        <v>169</v>
      </c>
    </row>
    <row r="9" spans="1:48" ht="93.6" x14ac:dyDescent="0.3">
      <c r="A9" s="2" t="s">
        <v>94</v>
      </c>
      <c r="B9" s="2" t="s">
        <v>0</v>
      </c>
      <c r="C9" s="2" t="s">
        <v>0</v>
      </c>
      <c r="D9" s="22" t="s">
        <v>0</v>
      </c>
      <c r="E9" s="2">
        <f>3*1400</f>
        <v>4200</v>
      </c>
      <c r="F9" s="22" t="s">
        <v>122</v>
      </c>
      <c r="G9" s="22" t="s">
        <v>144</v>
      </c>
      <c r="H9" s="22" t="s">
        <v>152</v>
      </c>
      <c r="I9" s="30"/>
      <c r="J9" s="1" t="s">
        <v>0</v>
      </c>
      <c r="K9" s="1" t="s">
        <v>0</v>
      </c>
      <c r="L9" s="1"/>
      <c r="M9" s="1"/>
      <c r="N9" s="1"/>
      <c r="O9" s="1"/>
      <c r="P9" s="1"/>
      <c r="Q9" s="1" t="s">
        <v>0</v>
      </c>
      <c r="R9" s="1"/>
      <c r="S9" s="1"/>
      <c r="T9" s="5"/>
      <c r="U9" s="30"/>
      <c r="V9" s="1" t="s">
        <v>0</v>
      </c>
      <c r="W9" s="1" t="s">
        <v>0</v>
      </c>
      <c r="X9" s="1"/>
      <c r="Y9" s="1" t="s">
        <v>0</v>
      </c>
      <c r="Z9" s="1"/>
      <c r="AA9" s="1"/>
      <c r="AB9" s="1"/>
      <c r="AC9" s="1"/>
      <c r="AD9" s="1"/>
      <c r="AE9" s="1"/>
      <c r="AF9" s="31"/>
      <c r="AG9" s="30"/>
      <c r="AH9" s="1" t="s">
        <v>0</v>
      </c>
      <c r="AI9" s="1" t="s">
        <v>0</v>
      </c>
      <c r="AJ9" s="1"/>
      <c r="AK9" s="1"/>
      <c r="AL9" s="1"/>
      <c r="AM9" s="1"/>
      <c r="AN9" s="1"/>
      <c r="AO9" s="1" t="s">
        <v>0</v>
      </c>
      <c r="AP9" s="1"/>
      <c r="AQ9" s="1"/>
      <c r="AR9" s="31"/>
      <c r="AS9" s="49" t="s">
        <v>145</v>
      </c>
      <c r="AT9" s="19" t="s">
        <v>150</v>
      </c>
      <c r="AU9" s="88" t="s">
        <v>158</v>
      </c>
      <c r="AV9" s="66"/>
    </row>
    <row r="10" spans="1:48" ht="109.2" x14ac:dyDescent="0.3">
      <c r="A10" s="2" t="s">
        <v>153</v>
      </c>
      <c r="B10" s="2" t="s">
        <v>0</v>
      </c>
      <c r="C10" s="2" t="s">
        <v>0</v>
      </c>
      <c r="D10" s="22" t="s">
        <v>0</v>
      </c>
      <c r="E10" s="2">
        <v>45000</v>
      </c>
      <c r="F10" s="22" t="s">
        <v>122</v>
      </c>
      <c r="G10" s="22" t="s">
        <v>144</v>
      </c>
      <c r="H10" s="22" t="s">
        <v>53</v>
      </c>
      <c r="I10" s="30"/>
      <c r="J10" s="1"/>
      <c r="K10" s="1"/>
      <c r="L10" s="1"/>
      <c r="M10" s="1"/>
      <c r="N10" s="1"/>
      <c r="O10" s="1"/>
      <c r="P10" s="1"/>
      <c r="Q10" s="1"/>
      <c r="R10" s="1"/>
      <c r="S10" s="1" t="s">
        <v>0</v>
      </c>
      <c r="T10" s="5"/>
      <c r="U10" s="30"/>
      <c r="V10" s="1"/>
      <c r="W10" s="1"/>
      <c r="X10" s="1"/>
      <c r="Y10" s="1"/>
      <c r="Z10" s="1"/>
      <c r="AA10" s="1"/>
      <c r="AB10" s="1"/>
      <c r="AC10" s="1"/>
      <c r="AD10" s="1"/>
      <c r="AE10" s="1" t="s">
        <v>0</v>
      </c>
      <c r="AF10" s="31"/>
      <c r="AG10" s="30"/>
      <c r="AH10" s="1"/>
      <c r="AI10" s="1"/>
      <c r="AJ10" s="1"/>
      <c r="AK10" s="1"/>
      <c r="AL10" s="1"/>
      <c r="AM10" s="1"/>
      <c r="AN10" s="1"/>
      <c r="AO10" s="1"/>
      <c r="AP10" s="1"/>
      <c r="AQ10" s="1" t="s">
        <v>0</v>
      </c>
      <c r="AR10" s="31"/>
      <c r="AS10" s="49" t="s">
        <v>145</v>
      </c>
      <c r="AT10" s="19" t="s">
        <v>150</v>
      </c>
      <c r="AU10" s="88" t="s">
        <v>158</v>
      </c>
      <c r="AV10" s="68"/>
    </row>
    <row r="11" spans="1:48" ht="93.6" x14ac:dyDescent="0.3">
      <c r="A11" s="2" t="s">
        <v>154</v>
      </c>
      <c r="B11" s="2" t="s">
        <v>0</v>
      </c>
      <c r="C11" s="2" t="s">
        <v>0</v>
      </c>
      <c r="D11" s="22" t="s">
        <v>0</v>
      </c>
      <c r="E11" s="2">
        <v>18000</v>
      </c>
      <c r="F11" s="22" t="s">
        <v>122</v>
      </c>
      <c r="G11" s="22" t="s">
        <v>144</v>
      </c>
      <c r="H11" s="22" t="s">
        <v>102</v>
      </c>
      <c r="I11" s="89"/>
      <c r="J11" s="90"/>
      <c r="K11" s="90"/>
      <c r="L11" s="90"/>
      <c r="M11" s="90"/>
      <c r="N11" s="90"/>
      <c r="O11" s="90"/>
      <c r="P11" s="90"/>
      <c r="Q11" s="90"/>
      <c r="R11" s="90"/>
      <c r="S11" s="90" t="s">
        <v>0</v>
      </c>
      <c r="T11" s="91"/>
      <c r="U11" s="89"/>
      <c r="V11" s="90"/>
      <c r="W11" s="90"/>
      <c r="X11" s="90"/>
      <c r="Y11" s="90"/>
      <c r="Z11" s="90"/>
      <c r="AA11" s="90"/>
      <c r="AB11" s="90"/>
      <c r="AC11" s="90"/>
      <c r="AD11" s="90"/>
      <c r="AE11" s="90" t="s">
        <v>0</v>
      </c>
      <c r="AF11" s="92"/>
      <c r="AG11" s="89"/>
      <c r="AH11" s="90"/>
      <c r="AI11" s="90"/>
      <c r="AJ11" s="1"/>
      <c r="AK11" s="1"/>
      <c r="AL11" s="1"/>
      <c r="AM11" s="1"/>
      <c r="AN11" s="1"/>
      <c r="AO11" s="1"/>
      <c r="AP11" s="1"/>
      <c r="AQ11" s="1" t="s">
        <v>0</v>
      </c>
      <c r="AR11" s="31"/>
      <c r="AS11" s="49" t="s">
        <v>145</v>
      </c>
      <c r="AT11" s="19" t="s">
        <v>150</v>
      </c>
      <c r="AU11" s="88" t="s">
        <v>158</v>
      </c>
      <c r="AV11" s="68"/>
    </row>
    <row r="12" spans="1:48" ht="109.2" x14ac:dyDescent="0.3">
      <c r="A12" s="15" t="s">
        <v>97</v>
      </c>
      <c r="B12" s="2" t="s">
        <v>0</v>
      </c>
      <c r="C12" s="2" t="s">
        <v>0</v>
      </c>
      <c r="D12" s="22" t="s">
        <v>0</v>
      </c>
      <c r="E12" s="2">
        <v>18000</v>
      </c>
      <c r="F12" s="22" t="s">
        <v>122</v>
      </c>
      <c r="G12" s="22" t="s">
        <v>144</v>
      </c>
      <c r="H12" s="22" t="s">
        <v>155</v>
      </c>
      <c r="I12" s="30"/>
      <c r="J12" s="1" t="s">
        <v>0</v>
      </c>
      <c r="K12" s="1"/>
      <c r="L12" s="1" t="s">
        <v>0</v>
      </c>
      <c r="M12" s="1" t="s">
        <v>0</v>
      </c>
      <c r="N12" s="1"/>
      <c r="O12" s="1"/>
      <c r="P12" s="1"/>
      <c r="Q12" s="1"/>
      <c r="R12" s="1" t="s">
        <v>0</v>
      </c>
      <c r="S12" s="1"/>
      <c r="T12" s="5"/>
      <c r="U12" s="30" t="s">
        <v>0</v>
      </c>
      <c r="V12" s="1"/>
      <c r="W12" s="1"/>
      <c r="X12" s="1" t="s">
        <v>0</v>
      </c>
      <c r="Y12" s="1" t="s">
        <v>0</v>
      </c>
      <c r="Z12" s="1"/>
      <c r="AA12" s="1"/>
      <c r="AB12" s="1"/>
      <c r="AC12" s="1"/>
      <c r="AD12" s="1" t="s">
        <v>0</v>
      </c>
      <c r="AE12" s="1"/>
      <c r="AF12" s="31"/>
      <c r="AG12" s="30" t="s">
        <v>0</v>
      </c>
      <c r="AH12" s="1"/>
      <c r="AI12" s="1"/>
      <c r="AJ12" s="1" t="s">
        <v>0</v>
      </c>
      <c r="AK12" s="1" t="s">
        <v>0</v>
      </c>
      <c r="AL12" s="1"/>
      <c r="AM12" s="1"/>
      <c r="AN12" s="1"/>
      <c r="AO12" s="1"/>
      <c r="AP12" s="1" t="s">
        <v>0</v>
      </c>
      <c r="AQ12" s="1"/>
      <c r="AR12" s="31"/>
      <c r="AS12" s="49" t="s">
        <v>145</v>
      </c>
      <c r="AT12" s="19" t="s">
        <v>150</v>
      </c>
      <c r="AU12" s="88" t="s">
        <v>158</v>
      </c>
      <c r="AV12" s="68"/>
    </row>
    <row r="13" spans="1:48" ht="93.6" x14ac:dyDescent="0.3">
      <c r="A13" s="15" t="s">
        <v>103</v>
      </c>
      <c r="B13" s="2"/>
      <c r="C13" s="2" t="s">
        <v>0</v>
      </c>
      <c r="D13" s="22"/>
      <c r="E13" s="2">
        <v>8000</v>
      </c>
      <c r="F13" s="22" t="s">
        <v>122</v>
      </c>
      <c r="G13" s="22" t="s">
        <v>144</v>
      </c>
      <c r="H13" s="22" t="s">
        <v>55</v>
      </c>
      <c r="I13" s="30"/>
      <c r="J13" s="1"/>
      <c r="K13" s="1"/>
      <c r="L13" s="1"/>
      <c r="M13" s="1"/>
      <c r="N13" s="1"/>
      <c r="O13" s="1"/>
      <c r="P13" s="1"/>
      <c r="Q13" s="1"/>
      <c r="R13" s="1"/>
      <c r="S13" s="1"/>
      <c r="T13" s="5"/>
      <c r="U13" s="3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1"/>
      <c r="AG13" s="30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31"/>
      <c r="AS13" s="49" t="s">
        <v>145</v>
      </c>
      <c r="AT13" s="19" t="s">
        <v>150</v>
      </c>
      <c r="AU13" s="88" t="s">
        <v>158</v>
      </c>
      <c r="AV13" s="68"/>
    </row>
    <row r="14" spans="1:48" ht="93.6" x14ac:dyDescent="0.3">
      <c r="A14" s="15" t="s">
        <v>3</v>
      </c>
      <c r="B14" s="2" t="s">
        <v>0</v>
      </c>
      <c r="C14" s="2"/>
      <c r="D14" s="2"/>
      <c r="E14" s="2">
        <v>2000</v>
      </c>
      <c r="F14" s="22" t="s">
        <v>122</v>
      </c>
      <c r="G14" s="22" t="s">
        <v>144</v>
      </c>
      <c r="H14" s="22" t="s">
        <v>55</v>
      </c>
      <c r="I14" s="30"/>
      <c r="J14" s="1"/>
      <c r="K14" s="1"/>
      <c r="L14" s="1"/>
      <c r="M14" s="1"/>
      <c r="N14" s="1"/>
      <c r="O14" s="1"/>
      <c r="P14" s="1" t="s">
        <v>0</v>
      </c>
      <c r="Q14" s="1"/>
      <c r="R14" s="1"/>
      <c r="S14" s="1"/>
      <c r="T14" s="5"/>
      <c r="U14" s="30"/>
      <c r="V14" s="1"/>
      <c r="W14" s="1"/>
      <c r="X14" s="1"/>
      <c r="Y14" s="1"/>
      <c r="Z14" s="1"/>
      <c r="AA14" s="1"/>
      <c r="AB14" s="1" t="s">
        <v>0</v>
      </c>
      <c r="AC14" s="1"/>
      <c r="AD14" s="1"/>
      <c r="AE14" s="1"/>
      <c r="AF14" s="31"/>
      <c r="AG14" s="30"/>
      <c r="AH14" s="1"/>
      <c r="AI14" s="1"/>
      <c r="AJ14" s="1"/>
      <c r="AK14" s="1"/>
      <c r="AL14" s="1"/>
      <c r="AM14" s="1"/>
      <c r="AN14" s="1" t="s">
        <v>0</v>
      </c>
      <c r="AO14" s="1"/>
      <c r="AP14" s="1"/>
      <c r="AQ14" s="1"/>
      <c r="AR14" s="31"/>
      <c r="AS14" s="49" t="s">
        <v>145</v>
      </c>
      <c r="AT14" s="19" t="s">
        <v>150</v>
      </c>
      <c r="AU14" s="88" t="s">
        <v>158</v>
      </c>
      <c r="AV14" s="68"/>
    </row>
    <row r="15" spans="1:48" ht="93.6" x14ac:dyDescent="0.3">
      <c r="A15" s="2" t="s">
        <v>104</v>
      </c>
      <c r="B15" s="2" t="s">
        <v>0</v>
      </c>
      <c r="C15" s="2" t="s">
        <v>0</v>
      </c>
      <c r="D15" s="2" t="s">
        <v>0</v>
      </c>
      <c r="E15" s="2">
        <v>28000</v>
      </c>
      <c r="F15" s="22" t="s">
        <v>122</v>
      </c>
      <c r="G15" s="22" t="s">
        <v>144</v>
      </c>
      <c r="H15" s="22" t="s">
        <v>106</v>
      </c>
      <c r="I15" s="30"/>
      <c r="J15" s="1"/>
      <c r="K15" s="1"/>
      <c r="L15" s="1"/>
      <c r="M15" s="1"/>
      <c r="N15" s="1"/>
      <c r="O15" s="1"/>
      <c r="P15" s="1"/>
      <c r="Q15" s="1"/>
      <c r="R15" s="1" t="s">
        <v>0</v>
      </c>
      <c r="S15" s="1"/>
      <c r="T15" s="5" t="s">
        <v>0</v>
      </c>
      <c r="U15" s="30"/>
      <c r="V15" s="1"/>
      <c r="W15" s="1"/>
      <c r="X15" s="1"/>
      <c r="Y15" s="1"/>
      <c r="Z15" s="1"/>
      <c r="AA15" s="1"/>
      <c r="AB15" s="1"/>
      <c r="AC15" s="1"/>
      <c r="AD15" s="1" t="s">
        <v>0</v>
      </c>
      <c r="AE15" s="1"/>
      <c r="AF15" s="31" t="s">
        <v>0</v>
      </c>
      <c r="AG15" s="30"/>
      <c r="AH15" s="1"/>
      <c r="AI15" s="1"/>
      <c r="AJ15" s="1"/>
      <c r="AK15" s="1"/>
      <c r="AL15" s="1"/>
      <c r="AM15" s="1"/>
      <c r="AN15" s="1"/>
      <c r="AO15" s="1"/>
      <c r="AP15" s="1" t="s">
        <v>0</v>
      </c>
      <c r="AQ15" s="1"/>
      <c r="AR15" s="31" t="s">
        <v>0</v>
      </c>
      <c r="AS15" s="49" t="s">
        <v>145</v>
      </c>
      <c r="AT15" s="19" t="s">
        <v>150</v>
      </c>
      <c r="AU15" s="88" t="s">
        <v>158</v>
      </c>
      <c r="AV15" s="68"/>
    </row>
    <row r="16" spans="1:48" ht="109.8" thickBot="1" x14ac:dyDescent="0.35">
      <c r="A16" s="50" t="s">
        <v>98</v>
      </c>
      <c r="B16" s="50" t="s">
        <v>0</v>
      </c>
      <c r="C16" s="50" t="s">
        <v>0</v>
      </c>
      <c r="D16" s="50" t="s">
        <v>0</v>
      </c>
      <c r="E16" s="50">
        <v>28000</v>
      </c>
      <c r="F16" s="22" t="s">
        <v>122</v>
      </c>
      <c r="G16" s="22" t="s">
        <v>144</v>
      </c>
      <c r="H16" s="51" t="s">
        <v>73</v>
      </c>
      <c r="I16" s="52"/>
      <c r="J16" s="53" t="s">
        <v>0</v>
      </c>
      <c r="K16" s="53"/>
      <c r="L16" s="53"/>
      <c r="M16" s="53" t="s">
        <v>0</v>
      </c>
      <c r="N16" s="53"/>
      <c r="O16" s="53"/>
      <c r="P16" s="53" t="s">
        <v>0</v>
      </c>
      <c r="Q16" s="53"/>
      <c r="R16" s="53"/>
      <c r="S16" s="53" t="s">
        <v>0</v>
      </c>
      <c r="T16" s="54"/>
      <c r="U16" s="52"/>
      <c r="V16" s="53" t="s">
        <v>0</v>
      </c>
      <c r="W16" s="53"/>
      <c r="X16" s="53"/>
      <c r="Y16" s="53" t="s">
        <v>0</v>
      </c>
      <c r="Z16" s="53"/>
      <c r="AA16" s="53"/>
      <c r="AB16" s="53" t="s">
        <v>0</v>
      </c>
      <c r="AC16" s="53"/>
      <c r="AD16" s="53"/>
      <c r="AE16" s="53" t="s">
        <v>0</v>
      </c>
      <c r="AF16" s="54"/>
      <c r="AG16" s="32"/>
      <c r="AH16" s="33" t="s">
        <v>0</v>
      </c>
      <c r="AI16" s="33"/>
      <c r="AJ16" s="33"/>
      <c r="AK16" s="33" t="s">
        <v>0</v>
      </c>
      <c r="AL16" s="33"/>
      <c r="AM16" s="33"/>
      <c r="AN16" s="33" t="s">
        <v>0</v>
      </c>
      <c r="AO16" s="33"/>
      <c r="AP16" s="33"/>
      <c r="AQ16" s="33" t="s">
        <v>0</v>
      </c>
      <c r="AR16" s="34"/>
      <c r="AS16" s="49" t="s">
        <v>145</v>
      </c>
      <c r="AT16" s="19" t="s">
        <v>150</v>
      </c>
      <c r="AU16" s="88" t="s">
        <v>158</v>
      </c>
      <c r="AV16" s="69"/>
    </row>
    <row r="17" spans="1:48" ht="31.8" thickBot="1" x14ac:dyDescent="0.35">
      <c r="A17" s="55" t="s">
        <v>7</v>
      </c>
      <c r="B17" s="56"/>
      <c r="C17" s="56"/>
      <c r="D17" s="56"/>
      <c r="E17" s="57">
        <f>SUM(E4:E16)</f>
        <v>185000</v>
      </c>
      <c r="F17" s="79"/>
      <c r="G17" s="79"/>
      <c r="H17" s="58" t="s">
        <v>82</v>
      </c>
      <c r="I17" s="59" t="s">
        <v>0</v>
      </c>
      <c r="J17" s="60" t="s">
        <v>80</v>
      </c>
      <c r="K17" s="60" t="s">
        <v>0</v>
      </c>
      <c r="L17" s="60" t="s">
        <v>0</v>
      </c>
      <c r="M17" s="60" t="s">
        <v>80</v>
      </c>
      <c r="N17" s="60"/>
      <c r="O17" s="60"/>
      <c r="P17" s="60" t="s">
        <v>80</v>
      </c>
      <c r="Q17" s="60" t="s">
        <v>80</v>
      </c>
      <c r="R17" s="60" t="s">
        <v>80</v>
      </c>
      <c r="S17" s="60" t="s">
        <v>80</v>
      </c>
      <c r="T17" s="61" t="s">
        <v>0</v>
      </c>
      <c r="U17" s="59" t="s">
        <v>0</v>
      </c>
      <c r="V17" s="60" t="s">
        <v>80</v>
      </c>
      <c r="W17" s="60" t="s">
        <v>0</v>
      </c>
      <c r="X17" s="60" t="s">
        <v>0</v>
      </c>
      <c r="Y17" s="60" t="s">
        <v>80</v>
      </c>
      <c r="Z17" s="60"/>
      <c r="AA17" s="60"/>
      <c r="AB17" s="60" t="s">
        <v>80</v>
      </c>
      <c r="AC17" s="60" t="s">
        <v>80</v>
      </c>
      <c r="AD17" s="60" t="s">
        <v>80</v>
      </c>
      <c r="AE17" s="60" t="s">
        <v>80</v>
      </c>
      <c r="AF17" s="61" t="s">
        <v>0</v>
      </c>
      <c r="AG17" s="59" t="s">
        <v>0</v>
      </c>
      <c r="AH17" s="60" t="s">
        <v>80</v>
      </c>
      <c r="AI17" s="60" t="s">
        <v>0</v>
      </c>
      <c r="AJ17" s="60" t="s">
        <v>0</v>
      </c>
      <c r="AK17" s="60" t="s">
        <v>80</v>
      </c>
      <c r="AL17" s="60"/>
      <c r="AM17" s="60"/>
      <c r="AN17" s="60" t="s">
        <v>80</v>
      </c>
      <c r="AO17" s="60" t="s">
        <v>80</v>
      </c>
      <c r="AP17" s="60" t="s">
        <v>80</v>
      </c>
      <c r="AQ17" s="60" t="s">
        <v>80</v>
      </c>
      <c r="AR17" s="61" t="s">
        <v>0</v>
      </c>
      <c r="AS17" s="62"/>
      <c r="AT17" s="56"/>
      <c r="AU17" s="78"/>
      <c r="AV17" s="70"/>
    </row>
    <row r="18" spans="1:48" ht="16.2" thickBot="1" x14ac:dyDescent="0.35">
      <c r="H18" s="119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1"/>
    </row>
    <row r="19" spans="1:48" x14ac:dyDescent="0.3">
      <c r="H19" s="26"/>
      <c r="I19" s="124">
        <v>2020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6"/>
      <c r="U19" s="124">
        <v>2021</v>
      </c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6"/>
      <c r="AG19" s="124">
        <v>2022</v>
      </c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6"/>
    </row>
    <row r="20" spans="1:48" ht="63" x14ac:dyDescent="0.4">
      <c r="A20" s="20" t="s">
        <v>105</v>
      </c>
      <c r="B20" s="7">
        <v>2020</v>
      </c>
      <c r="C20" s="7">
        <v>2021</v>
      </c>
      <c r="D20" s="7">
        <v>2022</v>
      </c>
      <c r="E20" s="7" t="s">
        <v>166</v>
      </c>
      <c r="F20" s="21"/>
      <c r="G20" s="21"/>
      <c r="H20" s="21" t="s">
        <v>26</v>
      </c>
      <c r="I20" s="36">
        <v>1</v>
      </c>
      <c r="J20" s="24">
        <v>2</v>
      </c>
      <c r="K20" s="24">
        <v>3</v>
      </c>
      <c r="L20" s="24">
        <v>4</v>
      </c>
      <c r="M20" s="24">
        <v>5</v>
      </c>
      <c r="N20" s="24">
        <v>6</v>
      </c>
      <c r="O20" s="24">
        <v>7</v>
      </c>
      <c r="P20" s="24">
        <v>8</v>
      </c>
      <c r="Q20" s="24">
        <v>9</v>
      </c>
      <c r="R20" s="24">
        <v>10</v>
      </c>
      <c r="S20" s="24">
        <v>11</v>
      </c>
      <c r="T20" s="37">
        <v>12</v>
      </c>
      <c r="U20" s="36">
        <v>1</v>
      </c>
      <c r="V20" s="24">
        <v>2</v>
      </c>
      <c r="W20" s="24">
        <v>3</v>
      </c>
      <c r="X20" s="24">
        <v>4</v>
      </c>
      <c r="Y20" s="24">
        <v>5</v>
      </c>
      <c r="Z20" s="24">
        <v>6</v>
      </c>
      <c r="AA20" s="24">
        <v>7</v>
      </c>
      <c r="AB20" s="24">
        <v>8</v>
      </c>
      <c r="AC20" s="24">
        <v>9</v>
      </c>
      <c r="AD20" s="24">
        <v>10</v>
      </c>
      <c r="AE20" s="24">
        <v>11</v>
      </c>
      <c r="AF20" s="37">
        <v>12</v>
      </c>
      <c r="AG20" s="36">
        <v>1</v>
      </c>
      <c r="AH20" s="24">
        <v>2</v>
      </c>
      <c r="AI20" s="24">
        <v>3</v>
      </c>
      <c r="AJ20" s="24">
        <v>4</v>
      </c>
      <c r="AK20" s="24">
        <v>5</v>
      </c>
      <c r="AL20" s="24">
        <v>6</v>
      </c>
      <c r="AM20" s="24">
        <v>7</v>
      </c>
      <c r="AN20" s="24">
        <v>8</v>
      </c>
      <c r="AO20" s="24">
        <v>9</v>
      </c>
      <c r="AP20" s="24">
        <v>10</v>
      </c>
      <c r="AQ20" s="24">
        <v>11</v>
      </c>
      <c r="AR20" s="37">
        <v>12</v>
      </c>
      <c r="AS20" s="48" t="s">
        <v>77</v>
      </c>
      <c r="AT20" s="2" t="s">
        <v>78</v>
      </c>
      <c r="AU20" s="78"/>
      <c r="AV20" s="66" t="s">
        <v>79</v>
      </c>
    </row>
    <row r="21" spans="1:48" ht="109.2" x14ac:dyDescent="0.3">
      <c r="A21" s="2" t="s">
        <v>95</v>
      </c>
      <c r="B21" s="2" t="s">
        <v>0</v>
      </c>
      <c r="C21" s="2"/>
      <c r="D21" s="2"/>
      <c r="E21" s="2">
        <v>4000</v>
      </c>
      <c r="F21" s="22" t="s">
        <v>122</v>
      </c>
      <c r="G21" s="22" t="s">
        <v>144</v>
      </c>
      <c r="H21" s="22" t="s">
        <v>92</v>
      </c>
      <c r="I21" s="38"/>
      <c r="J21" s="1" t="s">
        <v>0</v>
      </c>
      <c r="K21" s="1" t="s">
        <v>0</v>
      </c>
      <c r="L21" s="1" t="s">
        <v>0</v>
      </c>
      <c r="M21" s="1" t="s">
        <v>0</v>
      </c>
      <c r="N21" s="1"/>
      <c r="O21" s="1"/>
      <c r="P21" s="1"/>
      <c r="Q21" s="1"/>
      <c r="R21" s="1"/>
      <c r="S21" s="1"/>
      <c r="T21" s="31"/>
      <c r="U21" s="30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1"/>
      <c r="AG21" s="30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31"/>
      <c r="AS21" s="49" t="s">
        <v>148</v>
      </c>
      <c r="AT21" s="19" t="s">
        <v>170</v>
      </c>
      <c r="AU21" s="88" t="s">
        <v>158</v>
      </c>
      <c r="AV21" s="66" t="s">
        <v>173</v>
      </c>
    </row>
    <row r="22" spans="1:48" ht="109.2" x14ac:dyDescent="0.3">
      <c r="A22" s="2" t="s">
        <v>10</v>
      </c>
      <c r="B22" s="2" t="s">
        <v>0</v>
      </c>
      <c r="C22" s="2"/>
      <c r="D22" s="2"/>
      <c r="E22" s="2">
        <v>4700</v>
      </c>
      <c r="F22" s="22" t="s">
        <v>122</v>
      </c>
      <c r="G22" s="22" t="s">
        <v>157</v>
      </c>
      <c r="H22" s="22"/>
      <c r="I22" s="30"/>
      <c r="J22" s="1"/>
      <c r="K22" s="1"/>
      <c r="L22" s="1"/>
      <c r="M22" s="1"/>
      <c r="N22" s="1" t="s">
        <v>0</v>
      </c>
      <c r="O22" s="1" t="s">
        <v>0</v>
      </c>
      <c r="P22" s="1" t="s">
        <v>0</v>
      </c>
      <c r="Q22" s="1" t="s">
        <v>0</v>
      </c>
      <c r="R22" s="1"/>
      <c r="S22" s="1"/>
      <c r="T22" s="31"/>
      <c r="U22" s="3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1"/>
      <c r="AG22" s="30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31"/>
      <c r="AS22" s="49" t="s">
        <v>148</v>
      </c>
      <c r="AT22" s="19" t="s">
        <v>170</v>
      </c>
      <c r="AU22" s="88" t="s">
        <v>158</v>
      </c>
      <c r="AV22" s="68"/>
    </row>
    <row r="23" spans="1:48" ht="109.2" x14ac:dyDescent="0.3">
      <c r="A23" s="2" t="s">
        <v>58</v>
      </c>
      <c r="B23" s="2" t="s">
        <v>0</v>
      </c>
      <c r="C23" s="2" t="s">
        <v>0</v>
      </c>
      <c r="D23" s="2" t="s">
        <v>0</v>
      </c>
      <c r="E23" s="2">
        <f>12*3*300</f>
        <v>10800</v>
      </c>
      <c r="F23" s="22" t="s">
        <v>122</v>
      </c>
      <c r="G23" s="22" t="s">
        <v>144</v>
      </c>
      <c r="H23" s="22" t="s">
        <v>57</v>
      </c>
      <c r="I23" s="30"/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0</v>
      </c>
      <c r="R23" s="1" t="s">
        <v>0</v>
      </c>
      <c r="S23" s="1" t="s">
        <v>0</v>
      </c>
      <c r="T23" s="31" t="s">
        <v>0</v>
      </c>
      <c r="U23" s="30" t="s">
        <v>0</v>
      </c>
      <c r="V23" s="1" t="s">
        <v>0</v>
      </c>
      <c r="W23" s="1" t="s">
        <v>0</v>
      </c>
      <c r="X23" s="1" t="s">
        <v>0</v>
      </c>
      <c r="Y23" s="1" t="s">
        <v>0</v>
      </c>
      <c r="Z23" s="1" t="s">
        <v>0</v>
      </c>
      <c r="AA23" s="1" t="s">
        <v>0</v>
      </c>
      <c r="AB23" s="1" t="s">
        <v>0</v>
      </c>
      <c r="AC23" s="1" t="s">
        <v>0</v>
      </c>
      <c r="AD23" s="1" t="s">
        <v>0</v>
      </c>
      <c r="AE23" s="1" t="s">
        <v>0</v>
      </c>
      <c r="AF23" s="31" t="s">
        <v>0</v>
      </c>
      <c r="AG23" s="30" t="s">
        <v>0</v>
      </c>
      <c r="AH23" s="1" t="s">
        <v>0</v>
      </c>
      <c r="AI23" s="1" t="s">
        <v>0</v>
      </c>
      <c r="AJ23" s="1" t="s">
        <v>0</v>
      </c>
      <c r="AK23" s="1" t="s">
        <v>0</v>
      </c>
      <c r="AL23" s="1" t="s">
        <v>0</v>
      </c>
      <c r="AM23" s="1" t="s">
        <v>0</v>
      </c>
      <c r="AN23" s="1" t="s">
        <v>0</v>
      </c>
      <c r="AO23" s="1" t="s">
        <v>0</v>
      </c>
      <c r="AP23" s="1" t="s">
        <v>0</v>
      </c>
      <c r="AQ23" s="1" t="s">
        <v>0</v>
      </c>
      <c r="AR23" s="31" t="s">
        <v>0</v>
      </c>
      <c r="AS23" s="49" t="s">
        <v>148</v>
      </c>
      <c r="AT23" s="19" t="s">
        <v>170</v>
      </c>
      <c r="AU23" s="88" t="s">
        <v>158</v>
      </c>
      <c r="AV23" s="68"/>
    </row>
    <row r="24" spans="1:48" s="99" customFormat="1" ht="109.2" x14ac:dyDescent="0.3">
      <c r="A24" s="15" t="s">
        <v>83</v>
      </c>
      <c r="B24" s="15" t="s">
        <v>0</v>
      </c>
      <c r="C24" s="15" t="s">
        <v>0</v>
      </c>
      <c r="D24" s="15" t="s">
        <v>0</v>
      </c>
      <c r="E24" s="15">
        <f>3*1000</f>
        <v>3000</v>
      </c>
      <c r="F24" s="23" t="s">
        <v>122</v>
      </c>
      <c r="G24" s="23" t="s">
        <v>144</v>
      </c>
      <c r="H24" s="23" t="s">
        <v>61</v>
      </c>
      <c r="I24" s="89" t="s">
        <v>0</v>
      </c>
      <c r="J24" s="90"/>
      <c r="K24" s="90"/>
      <c r="L24" s="90"/>
      <c r="M24" s="90" t="s">
        <v>0</v>
      </c>
      <c r="N24" s="90"/>
      <c r="O24" s="90"/>
      <c r="P24" s="90"/>
      <c r="Q24" s="90"/>
      <c r="R24" s="90" t="s">
        <v>0</v>
      </c>
      <c r="S24" s="90"/>
      <c r="T24" s="92"/>
      <c r="U24" s="89" t="s">
        <v>0</v>
      </c>
      <c r="V24" s="90"/>
      <c r="W24" s="90"/>
      <c r="X24" s="90"/>
      <c r="Y24" s="90" t="s">
        <v>0</v>
      </c>
      <c r="Z24" s="90"/>
      <c r="AA24" s="90"/>
      <c r="AB24" s="90"/>
      <c r="AC24" s="90"/>
      <c r="AD24" s="90" t="s">
        <v>0</v>
      </c>
      <c r="AE24" s="90"/>
      <c r="AF24" s="92"/>
      <c r="AG24" s="89" t="s">
        <v>0</v>
      </c>
      <c r="AH24" s="90"/>
      <c r="AI24" s="90"/>
      <c r="AJ24" s="90"/>
      <c r="AK24" s="90" t="s">
        <v>0</v>
      </c>
      <c r="AL24" s="90"/>
      <c r="AM24" s="90"/>
      <c r="AN24" s="90"/>
      <c r="AO24" s="90"/>
      <c r="AP24" s="90" t="s">
        <v>0</v>
      </c>
      <c r="AQ24" s="90"/>
      <c r="AR24" s="92"/>
      <c r="AS24" s="95" t="s">
        <v>148</v>
      </c>
      <c r="AT24" s="96" t="s">
        <v>170</v>
      </c>
      <c r="AU24" s="98" t="s">
        <v>158</v>
      </c>
      <c r="AV24" s="97"/>
    </row>
    <row r="25" spans="1:48" ht="124.8" x14ac:dyDescent="0.3">
      <c r="A25" s="2" t="s">
        <v>13</v>
      </c>
      <c r="B25" s="2" t="s">
        <v>0</v>
      </c>
      <c r="C25" s="2" t="s">
        <v>0</v>
      </c>
      <c r="D25" s="2" t="s">
        <v>0</v>
      </c>
      <c r="E25" s="2">
        <f>2*3*2000</f>
        <v>12000</v>
      </c>
      <c r="F25" s="22" t="s">
        <v>172</v>
      </c>
      <c r="G25" s="22" t="s">
        <v>144</v>
      </c>
      <c r="H25" s="22" t="s">
        <v>59</v>
      </c>
      <c r="I25" s="30"/>
      <c r="J25" s="1" t="s">
        <v>0</v>
      </c>
      <c r="K25" s="1" t="s">
        <v>0</v>
      </c>
      <c r="L25" s="1"/>
      <c r="M25" s="1"/>
      <c r="N25" s="1"/>
      <c r="O25" s="1"/>
      <c r="P25" s="1"/>
      <c r="Q25" s="1"/>
      <c r="R25" s="1"/>
      <c r="S25" s="1"/>
      <c r="T25" s="31"/>
      <c r="U25" s="30"/>
      <c r="V25" s="1" t="s">
        <v>0</v>
      </c>
      <c r="W25" s="1" t="s">
        <v>0</v>
      </c>
      <c r="X25" s="1"/>
      <c r="Y25" s="1"/>
      <c r="Z25" s="1"/>
      <c r="AA25" s="1"/>
      <c r="AB25" s="1"/>
      <c r="AC25" s="1"/>
      <c r="AD25" s="1"/>
      <c r="AE25" s="1"/>
      <c r="AF25" s="31"/>
      <c r="AG25" s="30"/>
      <c r="AH25" s="1" t="s">
        <v>0</v>
      </c>
      <c r="AI25" s="1" t="s">
        <v>0</v>
      </c>
      <c r="AJ25" s="1"/>
      <c r="AK25" s="1"/>
      <c r="AL25" s="1"/>
      <c r="AM25" s="1"/>
      <c r="AN25" s="1"/>
      <c r="AO25" s="1"/>
      <c r="AP25" s="1"/>
      <c r="AQ25" s="1"/>
      <c r="AR25" s="31"/>
      <c r="AS25" s="49" t="s">
        <v>148</v>
      </c>
      <c r="AT25" s="96" t="s">
        <v>171</v>
      </c>
      <c r="AU25" s="88" t="s">
        <v>158</v>
      </c>
      <c r="AV25" s="66" t="s">
        <v>84</v>
      </c>
    </row>
    <row r="26" spans="1:48" ht="109.2" x14ac:dyDescent="0.3">
      <c r="A26" s="2" t="s">
        <v>12</v>
      </c>
      <c r="B26" s="2" t="s">
        <v>0</v>
      </c>
      <c r="C26" s="2" t="s">
        <v>0</v>
      </c>
      <c r="D26" s="2" t="s">
        <v>0</v>
      </c>
      <c r="E26" s="2">
        <f>3*4000</f>
        <v>12000</v>
      </c>
      <c r="F26" s="22" t="s">
        <v>122</v>
      </c>
      <c r="G26" s="22" t="s">
        <v>144</v>
      </c>
      <c r="H26" s="22" t="s">
        <v>60</v>
      </c>
      <c r="I26" s="30"/>
      <c r="J26" s="1"/>
      <c r="K26" s="1"/>
      <c r="L26" s="1"/>
      <c r="M26" s="1"/>
      <c r="N26" s="1" t="s">
        <v>0</v>
      </c>
      <c r="O26" s="1" t="s">
        <v>0</v>
      </c>
      <c r="P26" s="1" t="s">
        <v>0</v>
      </c>
      <c r="Q26" s="1"/>
      <c r="R26" s="1"/>
      <c r="S26" s="1"/>
      <c r="T26" s="31"/>
      <c r="U26" s="30"/>
      <c r="V26" s="1"/>
      <c r="W26" s="1"/>
      <c r="X26" s="1"/>
      <c r="Y26" s="1"/>
      <c r="Z26" s="1" t="s">
        <v>0</v>
      </c>
      <c r="AA26" s="1" t="s">
        <v>0</v>
      </c>
      <c r="AB26" s="1" t="s">
        <v>0</v>
      </c>
      <c r="AC26" s="1"/>
      <c r="AD26" s="1"/>
      <c r="AE26" s="1"/>
      <c r="AF26" s="31"/>
      <c r="AG26" s="30"/>
      <c r="AH26" s="1"/>
      <c r="AI26" s="1"/>
      <c r="AJ26" s="1"/>
      <c r="AK26" s="1"/>
      <c r="AL26" s="1" t="s">
        <v>0</v>
      </c>
      <c r="AM26" s="1" t="s">
        <v>0</v>
      </c>
      <c r="AN26" s="1" t="s">
        <v>0</v>
      </c>
      <c r="AO26" s="1"/>
      <c r="AP26" s="1"/>
      <c r="AQ26" s="1"/>
      <c r="AR26" s="31"/>
      <c r="AS26" s="49" t="s">
        <v>148</v>
      </c>
      <c r="AT26" s="96" t="s">
        <v>170</v>
      </c>
      <c r="AU26" s="88" t="s">
        <v>158</v>
      </c>
      <c r="AV26" s="66"/>
    </row>
    <row r="27" spans="1:48" ht="124.8" x14ac:dyDescent="0.3">
      <c r="A27" s="2" t="s">
        <v>99</v>
      </c>
      <c r="B27" s="2" t="s">
        <v>0</v>
      </c>
      <c r="C27" s="2" t="s">
        <v>0</v>
      </c>
      <c r="D27" s="2" t="s">
        <v>0</v>
      </c>
      <c r="E27" s="2">
        <f>3*4500</f>
        <v>13500</v>
      </c>
      <c r="F27" s="22" t="s">
        <v>122</v>
      </c>
      <c r="G27" s="22" t="s">
        <v>144</v>
      </c>
      <c r="H27" s="22" t="s">
        <v>62</v>
      </c>
      <c r="I27" s="30"/>
      <c r="J27" s="1"/>
      <c r="K27" s="1" t="s">
        <v>0</v>
      </c>
      <c r="L27" s="1"/>
      <c r="M27" s="1"/>
      <c r="N27" s="1"/>
      <c r="O27" s="1"/>
      <c r="P27" s="1"/>
      <c r="Q27" s="1" t="s">
        <v>0</v>
      </c>
      <c r="R27" s="1"/>
      <c r="S27" s="1" t="s">
        <v>0</v>
      </c>
      <c r="T27" s="31"/>
      <c r="U27" s="30"/>
      <c r="V27" s="1"/>
      <c r="W27" s="1" t="s">
        <v>0</v>
      </c>
      <c r="X27" s="1"/>
      <c r="Y27" s="1"/>
      <c r="Z27" s="1"/>
      <c r="AA27" s="1"/>
      <c r="AB27" s="1"/>
      <c r="AC27" s="1" t="s">
        <v>0</v>
      </c>
      <c r="AD27" s="1"/>
      <c r="AE27" s="1" t="s">
        <v>0</v>
      </c>
      <c r="AF27" s="31"/>
      <c r="AG27" s="30"/>
      <c r="AH27" s="1"/>
      <c r="AI27" s="1" t="s">
        <v>0</v>
      </c>
      <c r="AJ27" s="1"/>
      <c r="AK27" s="1"/>
      <c r="AL27" s="1"/>
      <c r="AM27" s="1"/>
      <c r="AN27" s="1"/>
      <c r="AO27" s="1" t="s">
        <v>0</v>
      </c>
      <c r="AP27" s="1"/>
      <c r="AQ27" s="1" t="s">
        <v>0</v>
      </c>
      <c r="AR27" s="31"/>
      <c r="AS27" s="49" t="s">
        <v>148</v>
      </c>
      <c r="AT27" s="96" t="s">
        <v>171</v>
      </c>
      <c r="AU27" s="88" t="s">
        <v>158</v>
      </c>
      <c r="AV27" s="66"/>
    </row>
    <row r="28" spans="1:48" ht="47.4" thickBot="1" x14ac:dyDescent="0.35">
      <c r="A28" s="7" t="s">
        <v>7</v>
      </c>
      <c r="B28" s="2"/>
      <c r="C28" s="2"/>
      <c r="D28" s="2"/>
      <c r="E28" s="7">
        <f>SUM(E21:E27)</f>
        <v>60000</v>
      </c>
      <c r="F28" s="21"/>
      <c r="G28" s="21"/>
      <c r="H28" s="22" t="s">
        <v>63</v>
      </c>
      <c r="I28" s="32" t="s">
        <v>0</v>
      </c>
      <c r="J28" s="33"/>
      <c r="K28" s="33" t="s">
        <v>0</v>
      </c>
      <c r="L28" s="33"/>
      <c r="M28" s="33" t="s">
        <v>0</v>
      </c>
      <c r="N28" s="33" t="s">
        <v>0</v>
      </c>
      <c r="O28" s="33" t="s">
        <v>0</v>
      </c>
      <c r="P28" s="33" t="s">
        <v>0</v>
      </c>
      <c r="Q28" s="33" t="s">
        <v>0</v>
      </c>
      <c r="R28" s="33" t="s">
        <v>0</v>
      </c>
      <c r="S28" s="33" t="s">
        <v>0</v>
      </c>
      <c r="T28" s="34"/>
      <c r="U28" s="32" t="s">
        <v>0</v>
      </c>
      <c r="V28" s="33"/>
      <c r="W28" s="33" t="s">
        <v>0</v>
      </c>
      <c r="X28" s="33"/>
      <c r="Y28" s="33" t="s">
        <v>0</v>
      </c>
      <c r="Z28" s="33"/>
      <c r="AA28" s="33" t="s">
        <v>0</v>
      </c>
      <c r="AB28" s="33" t="s">
        <v>0</v>
      </c>
      <c r="AC28" s="33" t="s">
        <v>0</v>
      </c>
      <c r="AD28" s="33" t="s">
        <v>0</v>
      </c>
      <c r="AE28" s="33" t="s">
        <v>0</v>
      </c>
      <c r="AF28" s="34"/>
      <c r="AG28" s="32" t="s">
        <v>0</v>
      </c>
      <c r="AH28" s="33"/>
      <c r="AI28" s="33" t="s">
        <v>0</v>
      </c>
      <c r="AJ28" s="33"/>
      <c r="AK28" s="33" t="s">
        <v>0</v>
      </c>
      <c r="AL28" s="33" t="s">
        <v>0</v>
      </c>
      <c r="AM28" s="33" t="s">
        <v>0</v>
      </c>
      <c r="AN28" s="33" t="s">
        <v>0</v>
      </c>
      <c r="AO28" s="33" t="s">
        <v>0</v>
      </c>
      <c r="AP28" s="33" t="s">
        <v>0</v>
      </c>
      <c r="AQ28" s="33" t="s">
        <v>0</v>
      </c>
      <c r="AR28" s="34"/>
      <c r="AS28" s="49"/>
      <c r="AT28" s="2"/>
      <c r="AU28" s="88"/>
      <c r="AV28" s="66"/>
    </row>
    <row r="29" spans="1:48" ht="16.2" thickBot="1" x14ac:dyDescent="0.35">
      <c r="H29" s="122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1"/>
    </row>
    <row r="30" spans="1:48" x14ac:dyDescent="0.3">
      <c r="H30" s="26"/>
      <c r="I30" s="124">
        <v>2020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  <c r="U30" s="124">
        <v>2021</v>
      </c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6"/>
      <c r="AG30" s="124">
        <v>2022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6"/>
    </row>
    <row r="31" spans="1:48" ht="42" x14ac:dyDescent="0.4">
      <c r="A31" s="20" t="s">
        <v>14</v>
      </c>
      <c r="B31" s="7">
        <v>2020</v>
      </c>
      <c r="C31" s="7">
        <v>2021</v>
      </c>
      <c r="D31" s="7">
        <v>2022</v>
      </c>
      <c r="E31" s="7" t="s">
        <v>166</v>
      </c>
      <c r="F31" s="21" t="s">
        <v>121</v>
      </c>
      <c r="G31" s="21" t="s">
        <v>143</v>
      </c>
      <c r="H31" s="21" t="s">
        <v>26</v>
      </c>
      <c r="I31" s="36">
        <v>1</v>
      </c>
      <c r="J31" s="24">
        <v>2</v>
      </c>
      <c r="K31" s="24">
        <v>3</v>
      </c>
      <c r="L31" s="24">
        <v>4</v>
      </c>
      <c r="M31" s="24">
        <v>5</v>
      </c>
      <c r="N31" s="24">
        <v>6</v>
      </c>
      <c r="O31" s="24">
        <v>7</v>
      </c>
      <c r="P31" s="24">
        <v>8</v>
      </c>
      <c r="Q31" s="24">
        <v>9</v>
      </c>
      <c r="R31" s="24">
        <v>10</v>
      </c>
      <c r="S31" s="24">
        <v>11</v>
      </c>
      <c r="T31" s="37">
        <v>12</v>
      </c>
      <c r="U31" s="36">
        <v>1</v>
      </c>
      <c r="V31" s="24">
        <v>2</v>
      </c>
      <c r="W31" s="24">
        <v>3</v>
      </c>
      <c r="X31" s="24">
        <v>4</v>
      </c>
      <c r="Y31" s="24">
        <v>5</v>
      </c>
      <c r="Z31" s="24">
        <v>6</v>
      </c>
      <c r="AA31" s="24">
        <v>7</v>
      </c>
      <c r="AB31" s="24">
        <v>8</v>
      </c>
      <c r="AC31" s="24">
        <v>9</v>
      </c>
      <c r="AD31" s="24">
        <v>10</v>
      </c>
      <c r="AE31" s="24">
        <v>11</v>
      </c>
      <c r="AF31" s="37">
        <v>12</v>
      </c>
      <c r="AG31" s="36">
        <v>1</v>
      </c>
      <c r="AH31" s="24">
        <v>2</v>
      </c>
      <c r="AI31" s="24">
        <v>3</v>
      </c>
      <c r="AJ31" s="24">
        <v>4</v>
      </c>
      <c r="AK31" s="24">
        <v>5</v>
      </c>
      <c r="AL31" s="24">
        <v>6</v>
      </c>
      <c r="AM31" s="24">
        <v>7</v>
      </c>
      <c r="AN31" s="24">
        <v>8</v>
      </c>
      <c r="AO31" s="24">
        <v>9</v>
      </c>
      <c r="AP31" s="24">
        <v>10</v>
      </c>
      <c r="AQ31" s="24">
        <v>11</v>
      </c>
      <c r="AR31" s="37">
        <v>12</v>
      </c>
      <c r="AS31" s="48" t="s">
        <v>77</v>
      </c>
      <c r="AT31" s="2" t="s">
        <v>78</v>
      </c>
      <c r="AU31" s="78"/>
      <c r="AV31" s="66" t="s">
        <v>79</v>
      </c>
    </row>
    <row r="32" spans="1:48" ht="78" x14ac:dyDescent="0.3">
      <c r="A32" s="2" t="s">
        <v>18</v>
      </c>
      <c r="B32" s="2" t="s">
        <v>0</v>
      </c>
      <c r="C32" s="2"/>
      <c r="D32" s="2"/>
      <c r="E32" s="2">
        <v>6000</v>
      </c>
      <c r="F32" s="22" t="s">
        <v>122</v>
      </c>
      <c r="G32" s="22" t="s">
        <v>144</v>
      </c>
      <c r="H32" s="22" t="s">
        <v>92</v>
      </c>
      <c r="I32" s="30"/>
      <c r="J32" s="1" t="s">
        <v>0</v>
      </c>
      <c r="K32" s="1" t="s">
        <v>0</v>
      </c>
      <c r="L32" s="1" t="s">
        <v>0</v>
      </c>
      <c r="M32" s="1" t="s">
        <v>0</v>
      </c>
      <c r="N32" s="1"/>
      <c r="O32" s="1"/>
      <c r="P32" s="1"/>
      <c r="Q32" s="1"/>
      <c r="R32" s="1"/>
      <c r="S32" s="1"/>
      <c r="T32" s="31"/>
      <c r="U32" s="3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1"/>
      <c r="AG32" s="30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31"/>
      <c r="AS32" s="49" t="s">
        <v>149</v>
      </c>
      <c r="AT32" s="19" t="s">
        <v>156</v>
      </c>
      <c r="AU32" s="88" t="s">
        <v>158</v>
      </c>
      <c r="AV32" s="66"/>
    </row>
    <row r="33" spans="1:48" ht="78" x14ac:dyDescent="0.3">
      <c r="A33" s="2" t="s">
        <v>15</v>
      </c>
      <c r="B33" s="2" t="s">
        <v>0</v>
      </c>
      <c r="C33" s="2" t="s">
        <v>0</v>
      </c>
      <c r="D33" s="2" t="s">
        <v>0</v>
      </c>
      <c r="E33" s="2">
        <v>6000</v>
      </c>
      <c r="F33" s="22" t="s">
        <v>122</v>
      </c>
      <c r="G33" s="22" t="s">
        <v>144</v>
      </c>
      <c r="H33" s="22"/>
      <c r="I33" s="30"/>
      <c r="J33" s="1" t="s">
        <v>0</v>
      </c>
      <c r="K33" s="1" t="s">
        <v>0</v>
      </c>
      <c r="L33" s="1" t="s">
        <v>0</v>
      </c>
      <c r="M33" s="1" t="s">
        <v>0</v>
      </c>
      <c r="N33" s="1"/>
      <c r="O33" s="1"/>
      <c r="P33" s="1"/>
      <c r="Q33" s="1"/>
      <c r="R33" s="1"/>
      <c r="S33" s="1"/>
      <c r="T33" s="31"/>
      <c r="U33" s="3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1"/>
      <c r="AG33" s="3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31"/>
      <c r="AS33" s="49" t="s">
        <v>149</v>
      </c>
      <c r="AT33" s="19" t="s">
        <v>156</v>
      </c>
      <c r="AU33" s="88" t="s">
        <v>158</v>
      </c>
      <c r="AV33" s="66"/>
    </row>
    <row r="34" spans="1:48" ht="78" x14ac:dyDescent="0.3">
      <c r="A34" s="2" t="s">
        <v>101</v>
      </c>
      <c r="B34" s="2" t="s">
        <v>0</v>
      </c>
      <c r="C34" s="2" t="s">
        <v>0</v>
      </c>
      <c r="D34" s="2" t="s">
        <v>0</v>
      </c>
      <c r="E34" s="2">
        <f>12*3*300</f>
        <v>10800</v>
      </c>
      <c r="F34" s="22" t="s">
        <v>122</v>
      </c>
      <c r="G34" s="22" t="s">
        <v>144</v>
      </c>
      <c r="H34" s="22" t="s">
        <v>64</v>
      </c>
      <c r="I34" s="30"/>
      <c r="J34" s="1" t="s">
        <v>0</v>
      </c>
      <c r="K34" s="1" t="s">
        <v>0</v>
      </c>
      <c r="L34" s="1" t="s">
        <v>0</v>
      </c>
      <c r="M34" s="1" t="s">
        <v>0</v>
      </c>
      <c r="N34" s="1" t="s">
        <v>0</v>
      </c>
      <c r="O34" s="1" t="s">
        <v>0</v>
      </c>
      <c r="P34" s="1" t="s">
        <v>0</v>
      </c>
      <c r="Q34" s="1" t="s">
        <v>0</v>
      </c>
      <c r="R34" s="1" t="s">
        <v>0</v>
      </c>
      <c r="S34" s="1" t="s">
        <v>0</v>
      </c>
      <c r="T34" s="31" t="s">
        <v>0</v>
      </c>
      <c r="U34" s="30" t="s">
        <v>0</v>
      </c>
      <c r="V34" s="1" t="s">
        <v>0</v>
      </c>
      <c r="W34" s="1" t="s">
        <v>0</v>
      </c>
      <c r="X34" s="1" t="s">
        <v>0</v>
      </c>
      <c r="Y34" s="1" t="s">
        <v>0</v>
      </c>
      <c r="Z34" s="1" t="s">
        <v>0</v>
      </c>
      <c r="AA34" s="1" t="s">
        <v>0</v>
      </c>
      <c r="AB34" s="1" t="s">
        <v>0</v>
      </c>
      <c r="AC34" s="1" t="s">
        <v>0</v>
      </c>
      <c r="AD34" s="1" t="s">
        <v>0</v>
      </c>
      <c r="AE34" s="1" t="s">
        <v>0</v>
      </c>
      <c r="AF34" s="31" t="s">
        <v>0</v>
      </c>
      <c r="AG34" s="30" t="s">
        <v>0</v>
      </c>
      <c r="AH34" s="1" t="s">
        <v>0</v>
      </c>
      <c r="AI34" s="1" t="s">
        <v>0</v>
      </c>
      <c r="AJ34" s="1" t="s">
        <v>0</v>
      </c>
      <c r="AK34" s="1" t="s">
        <v>0</v>
      </c>
      <c r="AL34" s="1" t="s">
        <v>0</v>
      </c>
      <c r="AM34" s="1" t="s">
        <v>0</v>
      </c>
      <c r="AN34" s="1" t="s">
        <v>0</v>
      </c>
      <c r="AO34" s="1" t="s">
        <v>0</v>
      </c>
      <c r="AP34" s="1" t="s">
        <v>0</v>
      </c>
      <c r="AQ34" s="1" t="s">
        <v>0</v>
      </c>
      <c r="AR34" s="31" t="s">
        <v>0</v>
      </c>
      <c r="AS34" s="49" t="s">
        <v>149</v>
      </c>
      <c r="AT34" s="19" t="s">
        <v>156</v>
      </c>
      <c r="AU34" s="88" t="s">
        <v>158</v>
      </c>
      <c r="AV34" s="66"/>
    </row>
    <row r="35" spans="1:48" ht="78" x14ac:dyDescent="0.3">
      <c r="A35" s="2" t="s">
        <v>85</v>
      </c>
      <c r="B35" s="2" t="s">
        <v>0</v>
      </c>
      <c r="C35" s="2" t="s">
        <v>0</v>
      </c>
      <c r="D35" s="2" t="s">
        <v>0</v>
      </c>
      <c r="E35" s="2">
        <f>3*3*1000</f>
        <v>9000</v>
      </c>
      <c r="F35" s="22" t="s">
        <v>122</v>
      </c>
      <c r="G35" s="22" t="s">
        <v>144</v>
      </c>
      <c r="H35" s="22" t="s">
        <v>86</v>
      </c>
      <c r="I35" s="30" t="s">
        <v>0</v>
      </c>
      <c r="J35" s="1"/>
      <c r="K35" s="1"/>
      <c r="L35" s="1" t="s">
        <v>80</v>
      </c>
      <c r="M35" s="1"/>
      <c r="N35" s="1"/>
      <c r="O35" s="1"/>
      <c r="P35" s="1"/>
      <c r="Q35" s="1"/>
      <c r="R35" s="1"/>
      <c r="S35" s="1"/>
      <c r="T35" s="31"/>
      <c r="U35" s="30" t="s">
        <v>0</v>
      </c>
      <c r="V35" s="1"/>
      <c r="W35" s="1"/>
      <c r="X35" s="1" t="s">
        <v>80</v>
      </c>
      <c r="Y35" s="1"/>
      <c r="Z35" s="1"/>
      <c r="AA35" s="1"/>
      <c r="AB35" s="1"/>
      <c r="AC35" s="1"/>
      <c r="AD35" s="1"/>
      <c r="AE35" s="1"/>
      <c r="AF35" s="31"/>
      <c r="AG35" s="30" t="s">
        <v>0</v>
      </c>
      <c r="AH35" s="1"/>
      <c r="AI35" s="1"/>
      <c r="AJ35" s="1" t="s">
        <v>80</v>
      </c>
      <c r="AK35" s="1"/>
      <c r="AL35" s="1"/>
      <c r="AM35" s="1"/>
      <c r="AN35" s="1"/>
      <c r="AO35" s="1"/>
      <c r="AP35" s="1"/>
      <c r="AQ35" s="1"/>
      <c r="AR35" s="31"/>
      <c r="AS35" s="49" t="s">
        <v>149</v>
      </c>
      <c r="AT35" s="19" t="s">
        <v>156</v>
      </c>
      <c r="AU35" s="88" t="s">
        <v>158</v>
      </c>
      <c r="AV35" s="66"/>
    </row>
    <row r="36" spans="1:48" ht="124.8" x14ac:dyDescent="0.3">
      <c r="A36" s="2" t="s">
        <v>17</v>
      </c>
      <c r="B36" s="2" t="s">
        <v>0</v>
      </c>
      <c r="C36" s="2" t="s">
        <v>0</v>
      </c>
      <c r="D36" s="2" t="s">
        <v>0</v>
      </c>
      <c r="E36" s="2">
        <f>1*3*2000</f>
        <v>6000</v>
      </c>
      <c r="F36" s="22" t="s">
        <v>122</v>
      </c>
      <c r="G36" s="22" t="s">
        <v>144</v>
      </c>
      <c r="H36" s="22" t="s">
        <v>66</v>
      </c>
      <c r="I36" s="30"/>
      <c r="J36" s="1"/>
      <c r="K36" s="1"/>
      <c r="L36" s="1" t="s">
        <v>0</v>
      </c>
      <c r="M36" s="1" t="s">
        <v>0</v>
      </c>
      <c r="N36" s="1"/>
      <c r="O36" s="1"/>
      <c r="P36" s="1"/>
      <c r="Q36" s="1"/>
      <c r="R36" s="1"/>
      <c r="S36" s="1"/>
      <c r="T36" s="31"/>
      <c r="U36" s="30"/>
      <c r="V36" s="1"/>
      <c r="W36" s="1"/>
      <c r="X36" s="1" t="s">
        <v>0</v>
      </c>
      <c r="Y36" s="1" t="s">
        <v>0</v>
      </c>
      <c r="Z36" s="1"/>
      <c r="AA36" s="1"/>
      <c r="AB36" s="1"/>
      <c r="AC36" s="1"/>
      <c r="AD36" s="1"/>
      <c r="AE36" s="1"/>
      <c r="AF36" s="31"/>
      <c r="AG36" s="30"/>
      <c r="AH36" s="1"/>
      <c r="AI36" s="1"/>
      <c r="AJ36" s="1" t="s">
        <v>0</v>
      </c>
      <c r="AK36" s="1" t="s">
        <v>0</v>
      </c>
      <c r="AL36" s="1"/>
      <c r="AM36" s="1"/>
      <c r="AN36" s="1"/>
      <c r="AO36" s="1"/>
      <c r="AP36" s="1"/>
      <c r="AQ36" s="1"/>
      <c r="AR36" s="31"/>
      <c r="AS36" s="49" t="s">
        <v>149</v>
      </c>
      <c r="AT36" s="19" t="s">
        <v>156</v>
      </c>
      <c r="AU36" s="88" t="s">
        <v>158</v>
      </c>
      <c r="AV36" s="66" t="s">
        <v>84</v>
      </c>
    </row>
    <row r="37" spans="1:48" ht="78" x14ac:dyDescent="0.3">
      <c r="A37" s="2" t="s">
        <v>11</v>
      </c>
      <c r="B37" s="2" t="s">
        <v>0</v>
      </c>
      <c r="C37" s="2" t="s">
        <v>0</v>
      </c>
      <c r="D37" s="2" t="s">
        <v>0</v>
      </c>
      <c r="E37" s="2">
        <f>3*2000-1300</f>
        <v>4700</v>
      </c>
      <c r="F37" s="22" t="s">
        <v>122</v>
      </c>
      <c r="G37" s="22" t="s">
        <v>144</v>
      </c>
      <c r="H37" s="23" t="s">
        <v>65</v>
      </c>
      <c r="I37" s="30"/>
      <c r="J37" s="1"/>
      <c r="K37" s="1"/>
      <c r="L37" s="1"/>
      <c r="M37" s="1"/>
      <c r="N37" s="1"/>
      <c r="O37" s="1"/>
      <c r="P37" s="1"/>
      <c r="Q37" s="1" t="s">
        <v>0</v>
      </c>
      <c r="R37" s="1"/>
      <c r="S37" s="1"/>
      <c r="T37" s="31"/>
      <c r="U37" s="30"/>
      <c r="V37" s="1"/>
      <c r="W37" s="1"/>
      <c r="X37" s="1"/>
      <c r="Y37" s="1"/>
      <c r="Z37" s="1"/>
      <c r="AA37" s="1"/>
      <c r="AB37" s="1"/>
      <c r="AC37" s="1" t="s">
        <v>0</v>
      </c>
      <c r="AD37" s="1"/>
      <c r="AE37" s="1"/>
      <c r="AF37" s="31"/>
      <c r="AG37" s="30"/>
      <c r="AH37" s="1"/>
      <c r="AI37" s="1"/>
      <c r="AJ37" s="1"/>
      <c r="AK37" s="1"/>
      <c r="AL37" s="1"/>
      <c r="AM37" s="1"/>
      <c r="AN37" s="1"/>
      <c r="AO37" s="1" t="s">
        <v>0</v>
      </c>
      <c r="AP37" s="1"/>
      <c r="AQ37" s="1"/>
      <c r="AR37" s="31"/>
      <c r="AS37" s="49" t="s">
        <v>149</v>
      </c>
      <c r="AT37" s="19" t="s">
        <v>156</v>
      </c>
      <c r="AU37" s="88" t="s">
        <v>158</v>
      </c>
      <c r="AV37" s="66" t="s">
        <v>87</v>
      </c>
    </row>
    <row r="38" spans="1:48" ht="78" x14ac:dyDescent="0.3">
      <c r="A38" s="2" t="s">
        <v>16</v>
      </c>
      <c r="B38" s="2" t="s">
        <v>0</v>
      </c>
      <c r="C38" s="2" t="s">
        <v>0</v>
      </c>
      <c r="D38" s="2" t="s">
        <v>0</v>
      </c>
      <c r="E38" s="2">
        <f>3*3*3000</f>
        <v>27000</v>
      </c>
      <c r="F38" s="22" t="s">
        <v>122</v>
      </c>
      <c r="G38" s="22" t="s">
        <v>144</v>
      </c>
      <c r="H38" s="22" t="s">
        <v>65</v>
      </c>
      <c r="I38" s="30"/>
      <c r="J38" s="1" t="s">
        <v>0</v>
      </c>
      <c r="K38" s="1"/>
      <c r="L38" s="1" t="s">
        <v>0</v>
      </c>
      <c r="M38" s="1"/>
      <c r="N38" s="1"/>
      <c r="O38" s="1"/>
      <c r="P38" s="1"/>
      <c r="Q38" s="1" t="s">
        <v>0</v>
      </c>
      <c r="R38" s="1"/>
      <c r="S38" s="1"/>
      <c r="T38" s="31"/>
      <c r="U38" s="30"/>
      <c r="V38" s="1" t="s">
        <v>0</v>
      </c>
      <c r="W38" s="1"/>
      <c r="X38" s="1" t="s">
        <v>0</v>
      </c>
      <c r="Y38" s="1"/>
      <c r="Z38" s="1"/>
      <c r="AA38" s="1"/>
      <c r="AB38" s="1"/>
      <c r="AC38" s="1" t="s">
        <v>0</v>
      </c>
      <c r="AD38" s="1"/>
      <c r="AE38" s="1"/>
      <c r="AF38" s="31"/>
      <c r="AG38" s="30"/>
      <c r="AH38" s="1" t="s">
        <v>0</v>
      </c>
      <c r="AI38" s="1"/>
      <c r="AJ38" s="1" t="s">
        <v>0</v>
      </c>
      <c r="AK38" s="1"/>
      <c r="AL38" s="1"/>
      <c r="AM38" s="1"/>
      <c r="AN38" s="1"/>
      <c r="AO38" s="1" t="s">
        <v>0</v>
      </c>
      <c r="AP38" s="1"/>
      <c r="AQ38" s="1"/>
      <c r="AR38" s="31"/>
      <c r="AS38" s="49" t="s">
        <v>149</v>
      </c>
      <c r="AT38" s="19" t="s">
        <v>156</v>
      </c>
      <c r="AU38" s="88" t="s">
        <v>158</v>
      </c>
      <c r="AV38" s="66"/>
    </row>
    <row r="39" spans="1:48" ht="78" x14ac:dyDescent="0.3">
      <c r="A39" s="2" t="s">
        <v>99</v>
      </c>
      <c r="B39" s="2" t="s">
        <v>0</v>
      </c>
      <c r="C39" s="2" t="s">
        <v>0</v>
      </c>
      <c r="D39" s="2" t="s">
        <v>0</v>
      </c>
      <c r="E39" s="2">
        <f>3*5000</f>
        <v>15000</v>
      </c>
      <c r="F39" s="22" t="s">
        <v>122</v>
      </c>
      <c r="G39" s="22" t="s">
        <v>144</v>
      </c>
      <c r="H39" s="22" t="s">
        <v>67</v>
      </c>
      <c r="I39" s="30"/>
      <c r="J39" s="1"/>
      <c r="K39" s="1"/>
      <c r="L39" s="1" t="s">
        <v>0</v>
      </c>
      <c r="M39" s="1"/>
      <c r="N39" s="1"/>
      <c r="O39" s="1" t="s">
        <v>0</v>
      </c>
      <c r="P39" s="1"/>
      <c r="Q39" s="1"/>
      <c r="R39" s="1" t="s">
        <v>0</v>
      </c>
      <c r="S39" s="1"/>
      <c r="T39" s="31"/>
      <c r="U39" s="30" t="s">
        <v>0</v>
      </c>
      <c r="V39" s="1"/>
      <c r="W39" s="1"/>
      <c r="X39" s="1" t="s">
        <v>0</v>
      </c>
      <c r="Y39" s="1"/>
      <c r="Z39" s="1"/>
      <c r="AA39" s="1" t="s">
        <v>0</v>
      </c>
      <c r="AB39" s="1"/>
      <c r="AC39" s="1"/>
      <c r="AD39" s="1" t="s">
        <v>0</v>
      </c>
      <c r="AE39" s="1"/>
      <c r="AF39" s="31"/>
      <c r="AG39" s="30" t="s">
        <v>0</v>
      </c>
      <c r="AH39" s="1"/>
      <c r="AI39" s="1"/>
      <c r="AJ39" s="1" t="s">
        <v>0</v>
      </c>
      <c r="AK39" s="1"/>
      <c r="AL39" s="1"/>
      <c r="AM39" s="1" t="s">
        <v>0</v>
      </c>
      <c r="AN39" s="1"/>
      <c r="AO39" s="1"/>
      <c r="AP39" s="1" t="s">
        <v>0</v>
      </c>
      <c r="AQ39" s="1"/>
      <c r="AR39" s="31"/>
      <c r="AS39" s="49" t="s">
        <v>149</v>
      </c>
      <c r="AT39" s="19" t="s">
        <v>156</v>
      </c>
      <c r="AU39" s="88" t="s">
        <v>158</v>
      </c>
      <c r="AV39" s="66"/>
    </row>
    <row r="40" spans="1:48" ht="78.599999999999994" thickBot="1" x14ac:dyDescent="0.35">
      <c r="A40" s="7" t="s">
        <v>7</v>
      </c>
      <c r="B40" s="2"/>
      <c r="C40" s="2"/>
      <c r="D40" s="2"/>
      <c r="E40" s="7">
        <f>SUM(E32:E39)</f>
        <v>84500</v>
      </c>
      <c r="F40" s="21"/>
      <c r="G40" s="21"/>
      <c r="H40" s="22" t="s">
        <v>68</v>
      </c>
      <c r="I40" s="32"/>
      <c r="J40" s="33" t="s">
        <v>0</v>
      </c>
      <c r="K40" s="33" t="s">
        <v>0</v>
      </c>
      <c r="L40" s="33" t="s">
        <v>0</v>
      </c>
      <c r="M40" s="33"/>
      <c r="N40" s="33"/>
      <c r="O40" s="33" t="s">
        <v>0</v>
      </c>
      <c r="P40" s="33" t="s">
        <v>0</v>
      </c>
      <c r="Q40" s="33" t="s">
        <v>0</v>
      </c>
      <c r="R40" s="33" t="s">
        <v>0</v>
      </c>
      <c r="S40" s="33" t="s">
        <v>0</v>
      </c>
      <c r="T40" s="34"/>
      <c r="U40" s="32" t="s">
        <v>0</v>
      </c>
      <c r="V40" s="33" t="s">
        <v>0</v>
      </c>
      <c r="W40" s="33" t="s">
        <v>0</v>
      </c>
      <c r="X40" s="33" t="s">
        <v>0</v>
      </c>
      <c r="Y40" s="33" t="s">
        <v>0</v>
      </c>
      <c r="Z40" s="33" t="s">
        <v>0</v>
      </c>
      <c r="AA40" s="33"/>
      <c r="AB40" s="33"/>
      <c r="AC40" s="33" t="s">
        <v>0</v>
      </c>
      <c r="AD40" s="33" t="s">
        <v>0</v>
      </c>
      <c r="AE40" s="33" t="s">
        <v>0</v>
      </c>
      <c r="AF40" s="34" t="s">
        <v>0</v>
      </c>
      <c r="AG40" s="32" t="s">
        <v>0</v>
      </c>
      <c r="AH40" s="33" t="s">
        <v>0</v>
      </c>
      <c r="AI40" s="33" t="s">
        <v>0</v>
      </c>
      <c r="AJ40" s="33" t="s">
        <v>0</v>
      </c>
      <c r="AK40" s="33" t="s">
        <v>0</v>
      </c>
      <c r="AL40" s="33" t="s">
        <v>0</v>
      </c>
      <c r="AM40" s="33"/>
      <c r="AN40" s="33"/>
      <c r="AO40" s="33" t="s">
        <v>0</v>
      </c>
      <c r="AP40" s="33" t="s">
        <v>0</v>
      </c>
      <c r="AQ40" s="33" t="s">
        <v>0</v>
      </c>
      <c r="AR40" s="34" t="s">
        <v>0</v>
      </c>
      <c r="AS40" s="49" t="s">
        <v>149</v>
      </c>
      <c r="AT40" s="19" t="s">
        <v>156</v>
      </c>
      <c r="AU40" s="88" t="s">
        <v>158</v>
      </c>
      <c r="AV40" s="66"/>
    </row>
    <row r="41" spans="1:48" ht="16.2" thickBot="1" x14ac:dyDescent="0.35">
      <c r="H41" s="122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1"/>
    </row>
    <row r="42" spans="1:48" x14ac:dyDescent="0.3">
      <c r="H42" s="26"/>
      <c r="I42" s="124">
        <v>2020</v>
      </c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6"/>
      <c r="U42" s="124">
        <v>2021</v>
      </c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6"/>
      <c r="AG42" s="124">
        <v>2022</v>
      </c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</row>
    <row r="43" spans="1:48" ht="42" x14ac:dyDescent="0.4">
      <c r="A43" s="20" t="s">
        <v>8</v>
      </c>
      <c r="B43" s="7">
        <v>2020</v>
      </c>
      <c r="C43" s="7">
        <v>2021</v>
      </c>
      <c r="D43" s="7">
        <v>2022</v>
      </c>
      <c r="E43" s="7" t="s">
        <v>166</v>
      </c>
      <c r="F43" s="21" t="s">
        <v>121</v>
      </c>
      <c r="G43" s="21"/>
      <c r="H43" s="21" t="s">
        <v>26</v>
      </c>
      <c r="I43" s="36">
        <v>1</v>
      </c>
      <c r="J43" s="24">
        <v>2</v>
      </c>
      <c r="K43" s="24">
        <v>3</v>
      </c>
      <c r="L43" s="24">
        <v>4</v>
      </c>
      <c r="M43" s="24">
        <v>5</v>
      </c>
      <c r="N43" s="24">
        <v>6</v>
      </c>
      <c r="O43" s="24">
        <v>7</v>
      </c>
      <c r="P43" s="24">
        <v>8</v>
      </c>
      <c r="Q43" s="24">
        <v>9</v>
      </c>
      <c r="R43" s="24">
        <v>10</v>
      </c>
      <c r="S43" s="24">
        <v>11</v>
      </c>
      <c r="T43" s="37">
        <v>12</v>
      </c>
      <c r="U43" s="36">
        <v>1</v>
      </c>
      <c r="V43" s="24">
        <v>2</v>
      </c>
      <c r="W43" s="24">
        <v>3</v>
      </c>
      <c r="X43" s="24">
        <v>4</v>
      </c>
      <c r="Y43" s="24">
        <v>5</v>
      </c>
      <c r="Z43" s="24">
        <v>6</v>
      </c>
      <c r="AA43" s="24">
        <v>7</v>
      </c>
      <c r="AB43" s="24">
        <v>8</v>
      </c>
      <c r="AC43" s="24">
        <v>9</v>
      </c>
      <c r="AD43" s="24">
        <v>10</v>
      </c>
      <c r="AE43" s="24">
        <v>11</v>
      </c>
      <c r="AF43" s="37">
        <v>12</v>
      </c>
      <c r="AG43" s="36">
        <v>1</v>
      </c>
      <c r="AH43" s="24">
        <v>2</v>
      </c>
      <c r="AI43" s="24">
        <v>3</v>
      </c>
      <c r="AJ43" s="24">
        <v>4</v>
      </c>
      <c r="AK43" s="24">
        <v>5</v>
      </c>
      <c r="AL43" s="24">
        <v>6</v>
      </c>
      <c r="AM43" s="24">
        <v>7</v>
      </c>
      <c r="AN43" s="24">
        <v>8</v>
      </c>
      <c r="AO43" s="24">
        <v>9</v>
      </c>
      <c r="AP43" s="24">
        <v>10</v>
      </c>
      <c r="AQ43" s="24">
        <v>11</v>
      </c>
      <c r="AR43" s="37">
        <v>12</v>
      </c>
      <c r="AS43" s="48" t="s">
        <v>77</v>
      </c>
      <c r="AT43" s="2" t="s">
        <v>78</v>
      </c>
      <c r="AU43" s="78"/>
      <c r="AV43" s="66" t="s">
        <v>79</v>
      </c>
    </row>
    <row r="44" spans="1:48" ht="78" x14ac:dyDescent="0.3">
      <c r="A44" s="19" t="s">
        <v>96</v>
      </c>
      <c r="B44" s="2" t="s">
        <v>0</v>
      </c>
      <c r="C44" s="2"/>
      <c r="D44" s="2"/>
      <c r="E44" s="2">
        <v>8000</v>
      </c>
      <c r="F44" s="22" t="s">
        <v>122</v>
      </c>
      <c r="G44" s="22" t="s">
        <v>144</v>
      </c>
      <c r="H44" s="22" t="s">
        <v>93</v>
      </c>
      <c r="I44" s="30"/>
      <c r="J44" s="1" t="s">
        <v>0</v>
      </c>
      <c r="K44" s="1" t="s">
        <v>0</v>
      </c>
      <c r="L44" s="1" t="s">
        <v>0</v>
      </c>
      <c r="M44" s="1" t="s">
        <v>0</v>
      </c>
      <c r="N44" s="1"/>
      <c r="O44" s="1"/>
      <c r="P44" s="1"/>
      <c r="Q44" s="1"/>
      <c r="R44" s="1"/>
      <c r="S44" s="1"/>
      <c r="T44" s="31"/>
      <c r="U44" s="30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1"/>
      <c r="AG44" s="30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31"/>
      <c r="AS44" s="49" t="s">
        <v>149</v>
      </c>
      <c r="AT44" s="19" t="s">
        <v>156</v>
      </c>
      <c r="AU44" s="88" t="s">
        <v>158</v>
      </c>
      <c r="AV44" s="66"/>
    </row>
    <row r="45" spans="1:48" ht="78" x14ac:dyDescent="0.3">
      <c r="A45" s="2" t="s">
        <v>19</v>
      </c>
      <c r="B45" s="2" t="s">
        <v>0</v>
      </c>
      <c r="C45" s="2"/>
      <c r="D45" s="2"/>
      <c r="E45" s="2"/>
      <c r="F45" s="22" t="s">
        <v>122</v>
      </c>
      <c r="G45" s="22" t="s">
        <v>144</v>
      </c>
      <c r="H45" s="22"/>
      <c r="I45" s="30"/>
      <c r="J45" s="1" t="s">
        <v>0</v>
      </c>
      <c r="K45" s="1" t="s">
        <v>0</v>
      </c>
      <c r="L45" s="1" t="s">
        <v>0</v>
      </c>
      <c r="M45" s="1" t="s">
        <v>0</v>
      </c>
      <c r="N45" s="1" t="s">
        <v>0</v>
      </c>
      <c r="O45" s="1" t="s">
        <v>0</v>
      </c>
      <c r="P45" s="1" t="s">
        <v>0</v>
      </c>
      <c r="Q45" s="1" t="s">
        <v>0</v>
      </c>
      <c r="R45" s="1" t="s">
        <v>0</v>
      </c>
      <c r="S45" s="1"/>
      <c r="T45" s="31"/>
      <c r="U45" s="30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1"/>
      <c r="AG45" s="30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31"/>
      <c r="AS45" s="49" t="s">
        <v>149</v>
      </c>
      <c r="AT45" s="19" t="s">
        <v>156</v>
      </c>
      <c r="AU45" s="88" t="s">
        <v>158</v>
      </c>
      <c r="AV45" s="66" t="s">
        <v>22</v>
      </c>
    </row>
    <row r="46" spans="1:48" ht="78" x14ac:dyDescent="0.3">
      <c r="A46" s="2" t="s">
        <v>23</v>
      </c>
      <c r="B46" s="2" t="s">
        <v>0</v>
      </c>
      <c r="C46" s="2" t="s">
        <v>0</v>
      </c>
      <c r="D46" s="2" t="s">
        <v>0</v>
      </c>
      <c r="E46" s="2">
        <f>3*3*2500</f>
        <v>22500</v>
      </c>
      <c r="F46" s="22" t="s">
        <v>122</v>
      </c>
      <c r="G46" s="22" t="s">
        <v>144</v>
      </c>
      <c r="H46" s="22" t="s">
        <v>69</v>
      </c>
      <c r="I46" s="30" t="s">
        <v>0</v>
      </c>
      <c r="J46" s="1" t="s">
        <v>0</v>
      </c>
      <c r="K46" s="1"/>
      <c r="L46" s="1" t="s">
        <v>0</v>
      </c>
      <c r="M46" s="1"/>
      <c r="N46" s="1"/>
      <c r="O46" s="1"/>
      <c r="P46" s="1"/>
      <c r="Q46" s="1"/>
      <c r="R46" s="1" t="s">
        <v>0</v>
      </c>
      <c r="S46" s="1"/>
      <c r="T46" s="31"/>
      <c r="U46" s="30" t="s">
        <v>0</v>
      </c>
      <c r="V46" s="1"/>
      <c r="W46" s="1"/>
      <c r="X46" s="1" t="s">
        <v>0</v>
      </c>
      <c r="Y46" s="1"/>
      <c r="Z46" s="1"/>
      <c r="AA46" s="1"/>
      <c r="AB46" s="1"/>
      <c r="AC46" s="1"/>
      <c r="AD46" s="1" t="s">
        <v>0</v>
      </c>
      <c r="AE46" s="1"/>
      <c r="AF46" s="31"/>
      <c r="AG46" s="30" t="s">
        <v>0</v>
      </c>
      <c r="AH46" s="1"/>
      <c r="AI46" s="1"/>
      <c r="AJ46" s="1" t="s">
        <v>0</v>
      </c>
      <c r="AK46" s="1"/>
      <c r="AL46" s="1"/>
      <c r="AM46" s="1"/>
      <c r="AN46" s="1"/>
      <c r="AO46" s="1"/>
      <c r="AP46" s="1" t="s">
        <v>0</v>
      </c>
      <c r="AQ46" s="1"/>
      <c r="AR46" s="31"/>
      <c r="AS46" s="49" t="s">
        <v>149</v>
      </c>
      <c r="AT46" s="19" t="s">
        <v>156</v>
      </c>
      <c r="AU46" s="88" t="s">
        <v>158</v>
      </c>
      <c r="AV46" s="66"/>
    </row>
    <row r="47" spans="1:48" ht="78" x14ac:dyDescent="0.3">
      <c r="A47" s="2" t="s">
        <v>20</v>
      </c>
      <c r="B47" s="2" t="s">
        <v>0</v>
      </c>
      <c r="C47" s="2" t="s">
        <v>0</v>
      </c>
      <c r="D47" s="2" t="s">
        <v>0</v>
      </c>
      <c r="E47" s="2">
        <f>3*4*3000</f>
        <v>36000</v>
      </c>
      <c r="F47" s="22" t="s">
        <v>122</v>
      </c>
      <c r="G47" s="22" t="s">
        <v>144</v>
      </c>
      <c r="H47" s="22" t="s">
        <v>91</v>
      </c>
      <c r="I47" s="30"/>
      <c r="J47" s="1"/>
      <c r="K47" s="1"/>
      <c r="L47" s="1" t="s">
        <v>0</v>
      </c>
      <c r="M47" s="1"/>
      <c r="N47" s="1"/>
      <c r="O47" s="1"/>
      <c r="P47" s="1"/>
      <c r="Q47" s="1" t="s">
        <v>0</v>
      </c>
      <c r="R47" s="1"/>
      <c r="S47" s="1"/>
      <c r="T47" s="31"/>
      <c r="U47" s="30"/>
      <c r="V47" s="1"/>
      <c r="W47" s="1"/>
      <c r="X47" s="1" t="s">
        <v>0</v>
      </c>
      <c r="Y47" s="1"/>
      <c r="Z47" s="1"/>
      <c r="AA47" s="1"/>
      <c r="AB47" s="1"/>
      <c r="AC47" s="1" t="s">
        <v>0</v>
      </c>
      <c r="AD47" s="1"/>
      <c r="AE47" s="1"/>
      <c r="AF47" s="31"/>
      <c r="AG47" s="30"/>
      <c r="AH47" s="1"/>
      <c r="AI47" s="1"/>
      <c r="AJ47" s="1" t="s">
        <v>0</v>
      </c>
      <c r="AK47" s="1"/>
      <c r="AL47" s="1"/>
      <c r="AM47" s="1"/>
      <c r="AN47" s="1"/>
      <c r="AO47" s="1"/>
      <c r="AP47" s="1" t="s">
        <v>0</v>
      </c>
      <c r="AQ47" s="1"/>
      <c r="AR47" s="31"/>
      <c r="AS47" s="49" t="s">
        <v>149</v>
      </c>
      <c r="AT47" s="19" t="s">
        <v>156</v>
      </c>
      <c r="AU47" s="88" t="s">
        <v>158</v>
      </c>
      <c r="AV47" s="66"/>
    </row>
    <row r="48" spans="1:48" ht="78" x14ac:dyDescent="0.3">
      <c r="A48" s="2" t="s">
        <v>24</v>
      </c>
      <c r="B48" s="2" t="s">
        <v>0</v>
      </c>
      <c r="C48" s="2" t="s">
        <v>0</v>
      </c>
      <c r="D48" s="2" t="s">
        <v>0</v>
      </c>
      <c r="E48" s="2">
        <f>3*3*7000</f>
        <v>63000</v>
      </c>
      <c r="F48" s="22" t="s">
        <v>122</v>
      </c>
      <c r="G48" s="22" t="s">
        <v>144</v>
      </c>
      <c r="H48" s="22" t="s">
        <v>70</v>
      </c>
      <c r="I48" s="30" t="s">
        <v>0</v>
      </c>
      <c r="J48" s="1" t="s">
        <v>0</v>
      </c>
      <c r="K48" s="1"/>
      <c r="L48" s="1" t="s">
        <v>0</v>
      </c>
      <c r="M48" s="1" t="s">
        <v>0</v>
      </c>
      <c r="N48" s="1"/>
      <c r="O48" s="1"/>
      <c r="P48" s="1"/>
      <c r="Q48" s="1"/>
      <c r="R48" s="1" t="s">
        <v>0</v>
      </c>
      <c r="S48" s="1" t="s">
        <v>0</v>
      </c>
      <c r="T48" s="31"/>
      <c r="U48" s="30" t="s">
        <v>0</v>
      </c>
      <c r="V48" s="1" t="s">
        <v>0</v>
      </c>
      <c r="W48" s="1"/>
      <c r="X48" s="1" t="s">
        <v>0</v>
      </c>
      <c r="Y48" s="1" t="s">
        <v>0</v>
      </c>
      <c r="Z48" s="1"/>
      <c r="AA48" s="1"/>
      <c r="AB48" s="1"/>
      <c r="AC48" s="1"/>
      <c r="AD48" s="1" t="s">
        <v>0</v>
      </c>
      <c r="AE48" s="1" t="s">
        <v>0</v>
      </c>
      <c r="AF48" s="31"/>
      <c r="AG48" s="30" t="s">
        <v>0</v>
      </c>
      <c r="AH48" s="1" t="s">
        <v>0</v>
      </c>
      <c r="AI48" s="1"/>
      <c r="AJ48" s="1" t="s">
        <v>0</v>
      </c>
      <c r="AK48" s="1" t="s">
        <v>0</v>
      </c>
      <c r="AL48" s="1"/>
      <c r="AM48" s="1"/>
      <c r="AN48" s="1"/>
      <c r="AO48" s="1"/>
      <c r="AP48" s="1" t="s">
        <v>0</v>
      </c>
      <c r="AQ48" s="1" t="s">
        <v>0</v>
      </c>
      <c r="AR48" s="31"/>
      <c r="AS48" s="49" t="s">
        <v>149</v>
      </c>
      <c r="AT48" s="19" t="s">
        <v>156</v>
      </c>
      <c r="AU48" s="88" t="s">
        <v>158</v>
      </c>
      <c r="AV48" s="66"/>
    </row>
    <row r="49" spans="1:48" ht="78" x14ac:dyDescent="0.3">
      <c r="A49" s="2" t="s">
        <v>71</v>
      </c>
      <c r="B49" s="2" t="s">
        <v>0</v>
      </c>
      <c r="C49" s="2" t="s">
        <v>0</v>
      </c>
      <c r="D49" s="2" t="s">
        <v>0</v>
      </c>
      <c r="E49" s="2">
        <f>3*12*2000</f>
        <v>72000</v>
      </c>
      <c r="F49" s="22" t="s">
        <v>122</v>
      </c>
      <c r="G49" s="22" t="s">
        <v>144</v>
      </c>
      <c r="H49" s="22" t="s">
        <v>72</v>
      </c>
      <c r="I49" s="30" t="s">
        <v>0</v>
      </c>
      <c r="J49" s="1" t="s">
        <v>0</v>
      </c>
      <c r="K49" s="1" t="s">
        <v>0</v>
      </c>
      <c r="L49" s="1" t="s">
        <v>0</v>
      </c>
      <c r="M49" s="1" t="s">
        <v>0</v>
      </c>
      <c r="N49" s="1" t="s">
        <v>0</v>
      </c>
      <c r="O49" s="1" t="s">
        <v>0</v>
      </c>
      <c r="P49" s="1" t="s">
        <v>0</v>
      </c>
      <c r="Q49" s="1" t="s">
        <v>0</v>
      </c>
      <c r="R49" s="1" t="s">
        <v>0</v>
      </c>
      <c r="S49" s="1" t="s">
        <v>0</v>
      </c>
      <c r="T49" s="31" t="s">
        <v>0</v>
      </c>
      <c r="U49" s="30" t="s">
        <v>0</v>
      </c>
      <c r="V49" s="1" t="s">
        <v>0</v>
      </c>
      <c r="W49" s="1" t="s">
        <v>0</v>
      </c>
      <c r="X49" s="1" t="s">
        <v>0</v>
      </c>
      <c r="Y49" s="1" t="s">
        <v>0</v>
      </c>
      <c r="Z49" s="1" t="s">
        <v>0</v>
      </c>
      <c r="AA49" s="1" t="s">
        <v>0</v>
      </c>
      <c r="AB49" s="1" t="s">
        <v>0</v>
      </c>
      <c r="AC49" s="1" t="s">
        <v>0</v>
      </c>
      <c r="AD49" s="1" t="s">
        <v>0</v>
      </c>
      <c r="AE49" s="1" t="s">
        <v>0</v>
      </c>
      <c r="AF49" s="31" t="s">
        <v>0</v>
      </c>
      <c r="AG49" s="30" t="s">
        <v>0</v>
      </c>
      <c r="AH49" s="1" t="s">
        <v>0</v>
      </c>
      <c r="AI49" s="1" t="s">
        <v>0</v>
      </c>
      <c r="AJ49" s="1" t="s">
        <v>0</v>
      </c>
      <c r="AK49" s="1" t="s">
        <v>0</v>
      </c>
      <c r="AL49" s="1" t="s">
        <v>0</v>
      </c>
      <c r="AM49" s="1" t="s">
        <v>0</v>
      </c>
      <c r="AN49" s="1" t="s">
        <v>0</v>
      </c>
      <c r="AO49" s="1" t="s">
        <v>0</v>
      </c>
      <c r="AP49" s="1" t="s">
        <v>0</v>
      </c>
      <c r="AQ49" s="1" t="s">
        <v>0</v>
      </c>
      <c r="AR49" s="31" t="s">
        <v>0</v>
      </c>
      <c r="AS49" s="49" t="s">
        <v>149</v>
      </c>
      <c r="AT49" s="19" t="s">
        <v>156</v>
      </c>
      <c r="AU49" s="88" t="s">
        <v>158</v>
      </c>
      <c r="AV49" s="66"/>
    </row>
    <row r="50" spans="1:48" ht="78" x14ac:dyDescent="0.3">
      <c r="A50" s="2" t="s">
        <v>88</v>
      </c>
      <c r="B50" s="2" t="s">
        <v>0</v>
      </c>
      <c r="C50" s="2" t="s">
        <v>0</v>
      </c>
      <c r="D50" s="2" t="s">
        <v>0</v>
      </c>
      <c r="E50" s="2"/>
      <c r="F50" s="22" t="s">
        <v>176</v>
      </c>
      <c r="G50" s="22" t="s">
        <v>144</v>
      </c>
      <c r="H50" s="23" t="s">
        <v>174</v>
      </c>
      <c r="I50" s="30" t="s">
        <v>0</v>
      </c>
      <c r="J50" s="1" t="s">
        <v>0</v>
      </c>
      <c r="K50" s="1" t="s">
        <v>0</v>
      </c>
      <c r="L50" s="1"/>
      <c r="M50" s="1"/>
      <c r="N50" s="1"/>
      <c r="O50" s="1"/>
      <c r="P50" s="1"/>
      <c r="Q50" s="1"/>
      <c r="R50" s="1"/>
      <c r="S50" s="1"/>
      <c r="T50" s="31"/>
      <c r="U50" s="30" t="s">
        <v>0</v>
      </c>
      <c r="V50" s="1" t="s">
        <v>0</v>
      </c>
      <c r="W50" s="1" t="s">
        <v>0</v>
      </c>
      <c r="X50" s="1"/>
      <c r="Y50" s="1"/>
      <c r="Z50" s="1"/>
      <c r="AA50" s="1"/>
      <c r="AB50" s="1"/>
      <c r="AC50" s="1"/>
      <c r="AD50" s="1"/>
      <c r="AE50" s="1"/>
      <c r="AF50" s="31"/>
      <c r="AG50" s="30" t="s">
        <v>0</v>
      </c>
      <c r="AH50" s="1" t="s">
        <v>0</v>
      </c>
      <c r="AI50" s="1" t="s">
        <v>0</v>
      </c>
      <c r="AJ50" s="1"/>
      <c r="AK50" s="1"/>
      <c r="AL50" s="1"/>
      <c r="AM50" s="1"/>
      <c r="AN50" s="1"/>
      <c r="AO50" s="1"/>
      <c r="AP50" s="1"/>
      <c r="AQ50" s="1"/>
      <c r="AR50" s="31"/>
      <c r="AS50" s="49" t="s">
        <v>149</v>
      </c>
      <c r="AT50" s="19" t="s">
        <v>156</v>
      </c>
      <c r="AU50" s="88" t="s">
        <v>158</v>
      </c>
      <c r="AV50" s="66" t="s">
        <v>175</v>
      </c>
    </row>
    <row r="51" spans="1:48" ht="78" x14ac:dyDescent="0.3">
      <c r="A51" s="2" t="s">
        <v>21</v>
      </c>
      <c r="B51" s="2" t="s">
        <v>0</v>
      </c>
      <c r="C51" s="2" t="s">
        <v>0</v>
      </c>
      <c r="D51" s="2" t="s">
        <v>0</v>
      </c>
      <c r="E51" s="2">
        <f>3*3*5000-3000</f>
        <v>42000</v>
      </c>
      <c r="F51" s="22" t="s">
        <v>122</v>
      </c>
      <c r="G51" s="22" t="s">
        <v>144</v>
      </c>
      <c r="H51" s="23" t="s">
        <v>90</v>
      </c>
      <c r="I51" s="30"/>
      <c r="J51" s="1" t="s">
        <v>0</v>
      </c>
      <c r="K51" s="1"/>
      <c r="L51" s="1"/>
      <c r="M51" s="1" t="s">
        <v>0</v>
      </c>
      <c r="N51" s="1"/>
      <c r="O51" s="1"/>
      <c r="P51" s="1"/>
      <c r="Q51" s="1"/>
      <c r="R51" s="1" t="s">
        <v>0</v>
      </c>
      <c r="S51" s="1"/>
      <c r="T51" s="31"/>
      <c r="U51" s="30"/>
      <c r="V51" s="1" t="s">
        <v>0</v>
      </c>
      <c r="W51" s="1"/>
      <c r="X51" s="1"/>
      <c r="Y51" s="1" t="s">
        <v>0</v>
      </c>
      <c r="Z51" s="1"/>
      <c r="AA51" s="1"/>
      <c r="AB51" s="1"/>
      <c r="AC51" s="1"/>
      <c r="AD51" s="1" t="s">
        <v>0</v>
      </c>
      <c r="AE51" s="1"/>
      <c r="AF51" s="31"/>
      <c r="AG51" s="30"/>
      <c r="AH51" s="1" t="s">
        <v>0</v>
      </c>
      <c r="AI51" s="1"/>
      <c r="AJ51" s="1"/>
      <c r="AK51" s="1" t="s">
        <v>0</v>
      </c>
      <c r="AL51" s="1"/>
      <c r="AM51" s="1"/>
      <c r="AN51" s="1"/>
      <c r="AO51" s="1"/>
      <c r="AP51" s="1" t="s">
        <v>0</v>
      </c>
      <c r="AQ51" s="1"/>
      <c r="AR51" s="31"/>
      <c r="AS51" s="49" t="s">
        <v>149</v>
      </c>
      <c r="AT51" s="19" t="s">
        <v>156</v>
      </c>
      <c r="AU51" s="88" t="s">
        <v>158</v>
      </c>
      <c r="AV51" s="66" t="s">
        <v>89</v>
      </c>
    </row>
    <row r="52" spans="1:48" ht="78" x14ac:dyDescent="0.3">
      <c r="A52" s="2" t="s">
        <v>100</v>
      </c>
      <c r="B52" s="2" t="s">
        <v>0</v>
      </c>
      <c r="C52" s="2" t="s">
        <v>0</v>
      </c>
      <c r="D52" s="2" t="s">
        <v>0</v>
      </c>
      <c r="E52" s="2">
        <f>9000*3</f>
        <v>27000</v>
      </c>
      <c r="F52" s="22" t="s">
        <v>122</v>
      </c>
      <c r="G52" s="22" t="s">
        <v>144</v>
      </c>
      <c r="H52" s="22" t="s">
        <v>74</v>
      </c>
      <c r="I52" s="30"/>
      <c r="J52" s="1"/>
      <c r="K52" s="1"/>
      <c r="L52" s="1" t="s">
        <v>0</v>
      </c>
      <c r="M52" s="1"/>
      <c r="N52" s="1"/>
      <c r="O52" s="1"/>
      <c r="P52" s="1"/>
      <c r="Q52" s="1" t="s">
        <v>0</v>
      </c>
      <c r="R52" s="1"/>
      <c r="S52" s="1" t="s">
        <v>0</v>
      </c>
      <c r="T52" s="31"/>
      <c r="U52" s="30"/>
      <c r="V52" s="1"/>
      <c r="W52" s="1"/>
      <c r="X52" s="1" t="s">
        <v>0</v>
      </c>
      <c r="Y52" s="1"/>
      <c r="Z52" s="1"/>
      <c r="AA52" s="1"/>
      <c r="AB52" s="1"/>
      <c r="AC52" s="1" t="s">
        <v>0</v>
      </c>
      <c r="AD52" s="1"/>
      <c r="AE52" s="1" t="s">
        <v>0</v>
      </c>
      <c r="AF52" s="31"/>
      <c r="AG52" s="30"/>
      <c r="AH52" s="1"/>
      <c r="AI52" s="1"/>
      <c r="AJ52" s="1" t="s">
        <v>0</v>
      </c>
      <c r="AK52" s="1"/>
      <c r="AL52" s="1"/>
      <c r="AM52" s="1"/>
      <c r="AN52" s="1"/>
      <c r="AO52" s="1" t="s">
        <v>0</v>
      </c>
      <c r="AP52" s="1"/>
      <c r="AQ52" s="1" t="s">
        <v>0</v>
      </c>
      <c r="AR52" s="31"/>
      <c r="AS52" s="49" t="s">
        <v>149</v>
      </c>
      <c r="AT52" s="19" t="s">
        <v>156</v>
      </c>
      <c r="AU52" s="88" t="s">
        <v>158</v>
      </c>
      <c r="AV52" s="66"/>
    </row>
    <row r="53" spans="1:48" ht="47.4" thickBot="1" x14ac:dyDescent="0.35">
      <c r="A53" s="7" t="s">
        <v>7</v>
      </c>
      <c r="B53" s="2"/>
      <c r="C53" s="2"/>
      <c r="D53" s="2"/>
      <c r="E53" s="7">
        <f>SUM(E44:E52)</f>
        <v>270500</v>
      </c>
      <c r="F53" s="21"/>
      <c r="G53" s="21"/>
      <c r="H53" s="22" t="s">
        <v>75</v>
      </c>
      <c r="I53" s="32" t="s">
        <v>0</v>
      </c>
      <c r="J53" s="33" t="s">
        <v>80</v>
      </c>
      <c r="K53" s="33" t="s">
        <v>0</v>
      </c>
      <c r="L53" s="33" t="s">
        <v>0</v>
      </c>
      <c r="M53" s="33" t="s">
        <v>0</v>
      </c>
      <c r="N53" s="33"/>
      <c r="O53" s="33"/>
      <c r="P53" s="33"/>
      <c r="Q53" s="33" t="s">
        <v>0</v>
      </c>
      <c r="R53" s="33" t="s">
        <v>0</v>
      </c>
      <c r="S53" s="33" t="s">
        <v>0</v>
      </c>
      <c r="T53" s="34"/>
      <c r="U53" s="32" t="s">
        <v>0</v>
      </c>
      <c r="V53" s="33" t="s">
        <v>80</v>
      </c>
      <c r="W53" s="33" t="s">
        <v>0</v>
      </c>
      <c r="X53" s="33" t="s">
        <v>0</v>
      </c>
      <c r="Y53" s="33" t="s">
        <v>0</v>
      </c>
      <c r="Z53" s="33"/>
      <c r="AA53" s="33"/>
      <c r="AB53" s="33"/>
      <c r="AC53" s="33" t="s">
        <v>0</v>
      </c>
      <c r="AD53" s="33" t="s">
        <v>0</v>
      </c>
      <c r="AE53" s="33" t="s">
        <v>0</v>
      </c>
      <c r="AF53" s="34"/>
      <c r="AG53" s="32" t="s">
        <v>0</v>
      </c>
      <c r="AH53" s="33" t="s">
        <v>80</v>
      </c>
      <c r="AI53" s="33" t="s">
        <v>0</v>
      </c>
      <c r="AJ53" s="33" t="s">
        <v>0</v>
      </c>
      <c r="AK53" s="33" t="s">
        <v>0</v>
      </c>
      <c r="AL53" s="33"/>
      <c r="AM53" s="33"/>
      <c r="AN53" s="33"/>
      <c r="AO53" s="33" t="s">
        <v>0</v>
      </c>
      <c r="AP53" s="33" t="s">
        <v>0</v>
      </c>
      <c r="AQ53" s="33" t="s">
        <v>0</v>
      </c>
      <c r="AR53" s="34"/>
      <c r="AS53" s="49"/>
      <c r="AT53" s="2"/>
      <c r="AU53" s="78"/>
      <c r="AV53" s="66"/>
    </row>
    <row r="54" spans="1:48" ht="16.2" thickBot="1" x14ac:dyDescent="0.35">
      <c r="A54" s="73"/>
      <c r="B54" s="74"/>
      <c r="C54" s="74"/>
      <c r="D54" s="74"/>
      <c r="E54" s="73"/>
      <c r="F54" s="73"/>
      <c r="G54" s="73"/>
      <c r="H54" s="75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7"/>
      <c r="AT54" s="74"/>
      <c r="AU54" s="78"/>
      <c r="AV54" s="78"/>
    </row>
    <row r="55" spans="1:48" ht="16.2" thickBot="1" x14ac:dyDescent="0.35">
      <c r="I55" s="115">
        <v>2020</v>
      </c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7"/>
      <c r="U55" s="115">
        <v>2021</v>
      </c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7"/>
      <c r="AG55" s="115">
        <v>2022</v>
      </c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8"/>
    </row>
    <row r="56" spans="1:48" ht="171.6" x14ac:dyDescent="0.4">
      <c r="A56" s="20" t="s">
        <v>177</v>
      </c>
      <c r="B56" s="7">
        <v>2020</v>
      </c>
      <c r="C56" s="7">
        <v>2021</v>
      </c>
      <c r="D56" s="21">
        <v>2022</v>
      </c>
      <c r="E56" s="7" t="s">
        <v>167</v>
      </c>
      <c r="F56" s="21" t="s">
        <v>121</v>
      </c>
      <c r="G56" s="21"/>
      <c r="H56" s="21" t="s">
        <v>76</v>
      </c>
      <c r="I56" s="27">
        <v>1</v>
      </c>
      <c r="J56" s="28">
        <v>2</v>
      </c>
      <c r="K56" s="28">
        <v>3</v>
      </c>
      <c r="L56" s="28">
        <v>4</v>
      </c>
      <c r="M56" s="28">
        <v>5</v>
      </c>
      <c r="N56" s="28">
        <v>6</v>
      </c>
      <c r="O56" s="28">
        <v>7</v>
      </c>
      <c r="P56" s="28">
        <v>8</v>
      </c>
      <c r="Q56" s="28">
        <v>9</v>
      </c>
      <c r="R56" s="28">
        <v>10</v>
      </c>
      <c r="S56" s="28">
        <v>11</v>
      </c>
      <c r="T56" s="29">
        <v>12</v>
      </c>
      <c r="U56" s="81">
        <v>1</v>
      </c>
      <c r="V56" s="40">
        <v>2</v>
      </c>
      <c r="W56" s="40">
        <v>3</v>
      </c>
      <c r="X56" s="40">
        <v>4</v>
      </c>
      <c r="Y56" s="40">
        <v>5</v>
      </c>
      <c r="Z56" s="40">
        <v>6</v>
      </c>
      <c r="AA56" s="40">
        <v>7</v>
      </c>
      <c r="AB56" s="40">
        <v>8</v>
      </c>
      <c r="AC56" s="40">
        <v>9</v>
      </c>
      <c r="AD56" s="40">
        <v>10</v>
      </c>
      <c r="AE56" s="40">
        <v>11</v>
      </c>
      <c r="AF56" s="86">
        <v>12</v>
      </c>
      <c r="AG56" s="27">
        <v>1</v>
      </c>
      <c r="AH56" s="28">
        <v>2</v>
      </c>
      <c r="AI56" s="28">
        <v>3</v>
      </c>
      <c r="AJ56" s="28">
        <v>4</v>
      </c>
      <c r="AK56" s="28">
        <v>5</v>
      </c>
      <c r="AL56" s="28">
        <v>6</v>
      </c>
      <c r="AM56" s="28">
        <v>7</v>
      </c>
      <c r="AN56" s="28">
        <v>8</v>
      </c>
      <c r="AO56" s="28">
        <v>9</v>
      </c>
      <c r="AP56" s="28">
        <v>10</v>
      </c>
      <c r="AQ56" s="28">
        <v>11</v>
      </c>
      <c r="AR56" s="29">
        <v>12</v>
      </c>
      <c r="AS56" s="48" t="s">
        <v>77</v>
      </c>
      <c r="AT56" s="2" t="s">
        <v>78</v>
      </c>
      <c r="AU56" s="101" t="s">
        <v>161</v>
      </c>
      <c r="AV56" s="102" t="s">
        <v>183</v>
      </c>
    </row>
    <row r="57" spans="1:48" ht="93.6" x14ac:dyDescent="0.3">
      <c r="A57" s="19" t="s">
        <v>107</v>
      </c>
      <c r="B57" s="19" t="s">
        <v>0</v>
      </c>
      <c r="C57" s="19" t="s">
        <v>0</v>
      </c>
      <c r="D57" s="19" t="s">
        <v>0</v>
      </c>
      <c r="E57" s="19">
        <v>22000</v>
      </c>
      <c r="F57" s="19" t="s">
        <v>179</v>
      </c>
      <c r="G57" s="22" t="s">
        <v>144</v>
      </c>
      <c r="H57" s="25" t="s">
        <v>182</v>
      </c>
      <c r="I57" s="84" t="s">
        <v>0</v>
      </c>
      <c r="J57" s="15" t="s">
        <v>0</v>
      </c>
      <c r="K57" s="15" t="s">
        <v>0</v>
      </c>
      <c r="L57" s="15" t="s">
        <v>0</v>
      </c>
      <c r="M57" s="15" t="s">
        <v>0</v>
      </c>
      <c r="N57" s="15" t="s">
        <v>0</v>
      </c>
      <c r="O57" s="15" t="s">
        <v>0</v>
      </c>
      <c r="P57" s="15" t="s">
        <v>0</v>
      </c>
      <c r="Q57" s="15" t="s">
        <v>0</v>
      </c>
      <c r="R57" s="15" t="s">
        <v>0</v>
      </c>
      <c r="S57" s="15" t="s">
        <v>0</v>
      </c>
      <c r="T57" s="85" t="s">
        <v>0</v>
      </c>
      <c r="U57" s="82" t="s">
        <v>0</v>
      </c>
      <c r="V57" s="15" t="s">
        <v>0</v>
      </c>
      <c r="W57" s="15" t="s">
        <v>0</v>
      </c>
      <c r="X57" s="15" t="s">
        <v>0</v>
      </c>
      <c r="Y57" s="15" t="s">
        <v>0</v>
      </c>
      <c r="Z57" s="15" t="s">
        <v>0</v>
      </c>
      <c r="AA57" s="15" t="s">
        <v>0</v>
      </c>
      <c r="AB57" s="15" t="s">
        <v>0</v>
      </c>
      <c r="AC57" s="15" t="s">
        <v>0</v>
      </c>
      <c r="AD57" s="15" t="s">
        <v>0</v>
      </c>
      <c r="AE57" s="15" t="s">
        <v>0</v>
      </c>
      <c r="AF57" s="23" t="s">
        <v>0</v>
      </c>
      <c r="AG57" s="84" t="s">
        <v>0</v>
      </c>
      <c r="AH57" s="15" t="s">
        <v>0</v>
      </c>
      <c r="AI57" s="15" t="s">
        <v>0</v>
      </c>
      <c r="AJ57" s="15" t="s">
        <v>0</v>
      </c>
      <c r="AK57" s="15" t="s">
        <v>0</v>
      </c>
      <c r="AL57" s="15" t="s">
        <v>0</v>
      </c>
      <c r="AM57" s="15" t="s">
        <v>0</v>
      </c>
      <c r="AN57" s="15" t="s">
        <v>0</v>
      </c>
      <c r="AO57" s="15" t="s">
        <v>0</v>
      </c>
      <c r="AP57" s="15" t="s">
        <v>0</v>
      </c>
      <c r="AQ57" s="15" t="s">
        <v>0</v>
      </c>
      <c r="AR57" s="85" t="s">
        <v>0</v>
      </c>
      <c r="AS57" s="49" t="s">
        <v>148</v>
      </c>
      <c r="AT57" s="2"/>
      <c r="AU57" s="78" t="s">
        <v>159</v>
      </c>
      <c r="AV57" s="66" t="s">
        <v>110</v>
      </c>
    </row>
    <row r="58" spans="1:48" ht="62.4" x14ac:dyDescent="0.3">
      <c r="A58" s="19" t="s">
        <v>108</v>
      </c>
      <c r="B58" s="19" t="s">
        <v>0</v>
      </c>
      <c r="C58" s="19" t="s">
        <v>0</v>
      </c>
      <c r="D58" s="19" t="s">
        <v>0</v>
      </c>
      <c r="E58" s="19">
        <v>7000</v>
      </c>
      <c r="F58" s="19" t="s">
        <v>179</v>
      </c>
      <c r="G58" s="22" t="s">
        <v>144</v>
      </c>
      <c r="H58" s="25" t="s">
        <v>182</v>
      </c>
      <c r="I58" s="84" t="s">
        <v>0</v>
      </c>
      <c r="J58" s="15" t="s">
        <v>0</v>
      </c>
      <c r="K58" s="15" t="s">
        <v>0</v>
      </c>
      <c r="L58" s="15" t="s">
        <v>0</v>
      </c>
      <c r="M58" s="15" t="s">
        <v>0</v>
      </c>
      <c r="N58" s="15" t="s">
        <v>0</v>
      </c>
      <c r="O58" s="15" t="s">
        <v>0</v>
      </c>
      <c r="P58" s="15" t="s">
        <v>0</v>
      </c>
      <c r="Q58" s="15" t="s">
        <v>0</v>
      </c>
      <c r="R58" s="15" t="s">
        <v>0</v>
      </c>
      <c r="S58" s="15" t="s">
        <v>0</v>
      </c>
      <c r="T58" s="85" t="s">
        <v>0</v>
      </c>
      <c r="U58" s="82" t="s">
        <v>0</v>
      </c>
      <c r="V58" s="15" t="s">
        <v>0</v>
      </c>
      <c r="W58" s="15" t="s">
        <v>0</v>
      </c>
      <c r="X58" s="15" t="s">
        <v>0</v>
      </c>
      <c r="Y58" s="15" t="s">
        <v>0</v>
      </c>
      <c r="Z58" s="15" t="s">
        <v>0</v>
      </c>
      <c r="AA58" s="15" t="s">
        <v>0</v>
      </c>
      <c r="AB58" s="15" t="s">
        <v>0</v>
      </c>
      <c r="AC58" s="15" t="s">
        <v>0</v>
      </c>
      <c r="AD58" s="15" t="s">
        <v>0</v>
      </c>
      <c r="AE58" s="15" t="s">
        <v>0</v>
      </c>
      <c r="AF58" s="23" t="s">
        <v>0</v>
      </c>
      <c r="AG58" s="84" t="s">
        <v>0</v>
      </c>
      <c r="AH58" s="15" t="s">
        <v>0</v>
      </c>
      <c r="AI58" s="15" t="s">
        <v>0</v>
      </c>
      <c r="AJ58" s="15" t="s">
        <v>0</v>
      </c>
      <c r="AK58" s="15" t="s">
        <v>0</v>
      </c>
      <c r="AL58" s="15" t="s">
        <v>0</v>
      </c>
      <c r="AM58" s="15" t="s">
        <v>0</v>
      </c>
      <c r="AN58" s="15" t="s">
        <v>0</v>
      </c>
      <c r="AO58" s="15" t="s">
        <v>0</v>
      </c>
      <c r="AP58" s="15" t="s">
        <v>0</v>
      </c>
      <c r="AQ58" s="15" t="s">
        <v>0</v>
      </c>
      <c r="AR58" s="85" t="s">
        <v>0</v>
      </c>
      <c r="AS58" s="49" t="s">
        <v>148</v>
      </c>
      <c r="AT58" s="2"/>
      <c r="AU58" s="78" t="s">
        <v>159</v>
      </c>
      <c r="AV58" s="66" t="s">
        <v>109</v>
      </c>
    </row>
    <row r="59" spans="1:48" ht="46.8" x14ac:dyDescent="0.3">
      <c r="A59" s="19" t="s">
        <v>111</v>
      </c>
      <c r="B59" s="19" t="s">
        <v>0</v>
      </c>
      <c r="C59" s="19" t="s">
        <v>0</v>
      </c>
      <c r="D59" s="19" t="s">
        <v>0</v>
      </c>
      <c r="E59" s="19">
        <v>18529</v>
      </c>
      <c r="F59" s="19" t="s">
        <v>179</v>
      </c>
      <c r="G59" s="22" t="s">
        <v>144</v>
      </c>
      <c r="H59" s="25" t="s">
        <v>182</v>
      </c>
      <c r="I59" s="84" t="s">
        <v>0</v>
      </c>
      <c r="J59" s="15" t="s">
        <v>0</v>
      </c>
      <c r="K59" s="15" t="s">
        <v>0</v>
      </c>
      <c r="L59" s="15" t="s">
        <v>0</v>
      </c>
      <c r="M59" s="15" t="s">
        <v>0</v>
      </c>
      <c r="N59" s="15" t="s">
        <v>0</v>
      </c>
      <c r="O59" s="15" t="s">
        <v>0</v>
      </c>
      <c r="P59" s="15" t="s">
        <v>0</v>
      </c>
      <c r="Q59" s="15" t="s">
        <v>0</v>
      </c>
      <c r="R59" s="15" t="s">
        <v>0</v>
      </c>
      <c r="S59" s="15" t="s">
        <v>0</v>
      </c>
      <c r="T59" s="85" t="s">
        <v>0</v>
      </c>
      <c r="U59" s="82" t="s">
        <v>0</v>
      </c>
      <c r="V59" s="15" t="s">
        <v>0</v>
      </c>
      <c r="W59" s="15" t="s">
        <v>0</v>
      </c>
      <c r="X59" s="15" t="s">
        <v>0</v>
      </c>
      <c r="Y59" s="15" t="s">
        <v>0</v>
      </c>
      <c r="Z59" s="15" t="s">
        <v>0</v>
      </c>
      <c r="AA59" s="15" t="s">
        <v>0</v>
      </c>
      <c r="AB59" s="15" t="s">
        <v>0</v>
      </c>
      <c r="AC59" s="15" t="s">
        <v>0</v>
      </c>
      <c r="AD59" s="15" t="s">
        <v>0</v>
      </c>
      <c r="AE59" s="15" t="s">
        <v>0</v>
      </c>
      <c r="AF59" s="23" t="s">
        <v>0</v>
      </c>
      <c r="AG59" s="84" t="s">
        <v>0</v>
      </c>
      <c r="AH59" s="15" t="s">
        <v>0</v>
      </c>
      <c r="AI59" s="15" t="s">
        <v>0</v>
      </c>
      <c r="AJ59" s="15" t="s">
        <v>0</v>
      </c>
      <c r="AK59" s="15" t="s">
        <v>0</v>
      </c>
      <c r="AL59" s="15" t="s">
        <v>0</v>
      </c>
      <c r="AM59" s="15" t="s">
        <v>0</v>
      </c>
      <c r="AN59" s="15" t="s">
        <v>0</v>
      </c>
      <c r="AO59" s="15" t="s">
        <v>0</v>
      </c>
      <c r="AP59" s="15" t="s">
        <v>0</v>
      </c>
      <c r="AQ59" s="15" t="s">
        <v>0</v>
      </c>
      <c r="AR59" s="85" t="s">
        <v>0</v>
      </c>
      <c r="AS59" s="49" t="s">
        <v>148</v>
      </c>
      <c r="AT59" s="2"/>
      <c r="AU59" s="78" t="s">
        <v>159</v>
      </c>
      <c r="AV59" s="66" t="s">
        <v>117</v>
      </c>
    </row>
    <row r="60" spans="1:48" ht="46.8" x14ac:dyDescent="0.3">
      <c r="A60" s="19" t="s">
        <v>112</v>
      </c>
      <c r="B60" s="19" t="s">
        <v>0</v>
      </c>
      <c r="C60" s="19" t="s">
        <v>0</v>
      </c>
      <c r="D60" s="19" t="s">
        <v>0</v>
      </c>
      <c r="E60" s="19">
        <v>36000</v>
      </c>
      <c r="F60" s="19" t="s">
        <v>179</v>
      </c>
      <c r="G60" s="22" t="s">
        <v>144</v>
      </c>
      <c r="H60" s="25" t="s">
        <v>182</v>
      </c>
      <c r="I60" s="84" t="s">
        <v>0</v>
      </c>
      <c r="J60" s="15" t="s">
        <v>0</v>
      </c>
      <c r="K60" s="15" t="s">
        <v>0</v>
      </c>
      <c r="L60" s="15" t="s">
        <v>0</v>
      </c>
      <c r="M60" s="15" t="s">
        <v>0</v>
      </c>
      <c r="N60" s="15" t="s">
        <v>0</v>
      </c>
      <c r="O60" s="15" t="s">
        <v>0</v>
      </c>
      <c r="P60" s="15" t="s">
        <v>0</v>
      </c>
      <c r="Q60" s="15" t="s">
        <v>0</v>
      </c>
      <c r="R60" s="15" t="s">
        <v>0</v>
      </c>
      <c r="S60" s="15" t="s">
        <v>0</v>
      </c>
      <c r="T60" s="85" t="s">
        <v>0</v>
      </c>
      <c r="U60" s="82" t="s">
        <v>0</v>
      </c>
      <c r="V60" s="15" t="s">
        <v>0</v>
      </c>
      <c r="W60" s="15" t="s">
        <v>0</v>
      </c>
      <c r="X60" s="15" t="s">
        <v>0</v>
      </c>
      <c r="Y60" s="15" t="s">
        <v>0</v>
      </c>
      <c r="Z60" s="15" t="s">
        <v>0</v>
      </c>
      <c r="AA60" s="15" t="s">
        <v>0</v>
      </c>
      <c r="AB60" s="15" t="s">
        <v>0</v>
      </c>
      <c r="AC60" s="15" t="s">
        <v>0</v>
      </c>
      <c r="AD60" s="15" t="s">
        <v>0</v>
      </c>
      <c r="AE60" s="15" t="s">
        <v>0</v>
      </c>
      <c r="AF60" s="23" t="s">
        <v>0</v>
      </c>
      <c r="AG60" s="84" t="s">
        <v>0</v>
      </c>
      <c r="AH60" s="15" t="s">
        <v>0</v>
      </c>
      <c r="AI60" s="15" t="s">
        <v>0</v>
      </c>
      <c r="AJ60" s="15" t="s">
        <v>0</v>
      </c>
      <c r="AK60" s="15" t="s">
        <v>0</v>
      </c>
      <c r="AL60" s="15" t="s">
        <v>0</v>
      </c>
      <c r="AM60" s="15" t="s">
        <v>0</v>
      </c>
      <c r="AN60" s="15" t="s">
        <v>0</v>
      </c>
      <c r="AO60" s="15" t="s">
        <v>0</v>
      </c>
      <c r="AP60" s="15" t="s">
        <v>0</v>
      </c>
      <c r="AQ60" s="15" t="s">
        <v>0</v>
      </c>
      <c r="AR60" s="85" t="s">
        <v>0</v>
      </c>
      <c r="AS60" s="49" t="s">
        <v>148</v>
      </c>
      <c r="AT60" s="2"/>
      <c r="AU60" s="78" t="s">
        <v>159</v>
      </c>
      <c r="AV60" s="66" t="s">
        <v>113</v>
      </c>
    </row>
    <row r="61" spans="1:48" ht="46.8" x14ac:dyDescent="0.3">
      <c r="A61" s="19" t="s">
        <v>114</v>
      </c>
      <c r="B61" s="19" t="s">
        <v>0</v>
      </c>
      <c r="C61" s="19" t="s">
        <v>0</v>
      </c>
      <c r="D61" s="19" t="s">
        <v>0</v>
      </c>
      <c r="E61" s="19">
        <v>39000</v>
      </c>
      <c r="F61" s="19" t="s">
        <v>179</v>
      </c>
      <c r="G61" s="22" t="s">
        <v>144</v>
      </c>
      <c r="H61" s="25" t="s">
        <v>182</v>
      </c>
      <c r="I61" s="84" t="s">
        <v>0</v>
      </c>
      <c r="J61" s="15" t="s">
        <v>0</v>
      </c>
      <c r="K61" s="15" t="s">
        <v>0</v>
      </c>
      <c r="L61" s="15" t="s">
        <v>0</v>
      </c>
      <c r="M61" s="15" t="s">
        <v>0</v>
      </c>
      <c r="N61" s="15" t="s">
        <v>0</v>
      </c>
      <c r="O61" s="15" t="s">
        <v>0</v>
      </c>
      <c r="P61" s="15" t="s">
        <v>0</v>
      </c>
      <c r="Q61" s="15" t="s">
        <v>0</v>
      </c>
      <c r="R61" s="15" t="s">
        <v>0</v>
      </c>
      <c r="S61" s="15" t="s">
        <v>0</v>
      </c>
      <c r="T61" s="85" t="s">
        <v>0</v>
      </c>
      <c r="U61" s="82" t="s">
        <v>0</v>
      </c>
      <c r="V61" s="15" t="s">
        <v>0</v>
      </c>
      <c r="W61" s="15" t="s">
        <v>0</v>
      </c>
      <c r="X61" s="15" t="s">
        <v>0</v>
      </c>
      <c r="Y61" s="15" t="s">
        <v>0</v>
      </c>
      <c r="Z61" s="15" t="s">
        <v>0</v>
      </c>
      <c r="AA61" s="15" t="s">
        <v>0</v>
      </c>
      <c r="AB61" s="15" t="s">
        <v>0</v>
      </c>
      <c r="AC61" s="15" t="s">
        <v>0</v>
      </c>
      <c r="AD61" s="15" t="s">
        <v>0</v>
      </c>
      <c r="AE61" s="15" t="s">
        <v>0</v>
      </c>
      <c r="AF61" s="23" t="s">
        <v>0</v>
      </c>
      <c r="AG61" s="84" t="s">
        <v>0</v>
      </c>
      <c r="AH61" s="15" t="s">
        <v>0</v>
      </c>
      <c r="AI61" s="15" t="s">
        <v>0</v>
      </c>
      <c r="AJ61" s="15" t="s">
        <v>0</v>
      </c>
      <c r="AK61" s="15" t="s">
        <v>0</v>
      </c>
      <c r="AL61" s="15" t="s">
        <v>0</v>
      </c>
      <c r="AM61" s="15" t="s">
        <v>0</v>
      </c>
      <c r="AN61" s="15" t="s">
        <v>0</v>
      </c>
      <c r="AO61" s="15" t="s">
        <v>0</v>
      </c>
      <c r="AP61" s="15" t="s">
        <v>0</v>
      </c>
      <c r="AQ61" s="15" t="s">
        <v>0</v>
      </c>
      <c r="AR61" s="85" t="s">
        <v>0</v>
      </c>
      <c r="AS61" s="49" t="s">
        <v>148</v>
      </c>
      <c r="AT61" s="2"/>
      <c r="AU61" s="78" t="s">
        <v>159</v>
      </c>
      <c r="AV61" s="66" t="s">
        <v>115</v>
      </c>
    </row>
    <row r="62" spans="1:48" ht="62.4" x14ac:dyDescent="0.3">
      <c r="A62" s="19" t="s">
        <v>116</v>
      </c>
      <c r="B62" s="19" t="s">
        <v>0</v>
      </c>
      <c r="C62" s="19" t="s">
        <v>0</v>
      </c>
      <c r="D62" s="19" t="s">
        <v>0</v>
      </c>
      <c r="E62" s="19">
        <v>65000</v>
      </c>
      <c r="F62" s="19" t="s">
        <v>179</v>
      </c>
      <c r="G62" s="22" t="s">
        <v>144</v>
      </c>
      <c r="H62" s="25" t="s">
        <v>182</v>
      </c>
      <c r="I62" s="84" t="s">
        <v>0</v>
      </c>
      <c r="J62" s="15" t="s">
        <v>0</v>
      </c>
      <c r="K62" s="15" t="s">
        <v>0</v>
      </c>
      <c r="L62" s="15" t="s">
        <v>0</v>
      </c>
      <c r="M62" s="15" t="s">
        <v>0</v>
      </c>
      <c r="N62" s="15" t="s">
        <v>0</v>
      </c>
      <c r="O62" s="15" t="s">
        <v>0</v>
      </c>
      <c r="P62" s="15" t="s">
        <v>0</v>
      </c>
      <c r="Q62" s="15" t="s">
        <v>0</v>
      </c>
      <c r="R62" s="15" t="s">
        <v>0</v>
      </c>
      <c r="S62" s="15" t="s">
        <v>0</v>
      </c>
      <c r="T62" s="85" t="s">
        <v>0</v>
      </c>
      <c r="U62" s="82" t="s">
        <v>0</v>
      </c>
      <c r="V62" s="15" t="s">
        <v>0</v>
      </c>
      <c r="W62" s="15" t="s">
        <v>0</v>
      </c>
      <c r="X62" s="15" t="s">
        <v>0</v>
      </c>
      <c r="Y62" s="15" t="s">
        <v>0</v>
      </c>
      <c r="Z62" s="15" t="s">
        <v>0</v>
      </c>
      <c r="AA62" s="15" t="s">
        <v>0</v>
      </c>
      <c r="AB62" s="15" t="s">
        <v>0</v>
      </c>
      <c r="AC62" s="15" t="s">
        <v>0</v>
      </c>
      <c r="AD62" s="15" t="s">
        <v>0</v>
      </c>
      <c r="AE62" s="15" t="s">
        <v>0</v>
      </c>
      <c r="AF62" s="23" t="s">
        <v>0</v>
      </c>
      <c r="AG62" s="84" t="s">
        <v>0</v>
      </c>
      <c r="AH62" s="15" t="s">
        <v>0</v>
      </c>
      <c r="AI62" s="15" t="s">
        <v>0</v>
      </c>
      <c r="AJ62" s="15" t="s">
        <v>0</v>
      </c>
      <c r="AK62" s="15" t="s">
        <v>0</v>
      </c>
      <c r="AL62" s="15" t="s">
        <v>0</v>
      </c>
      <c r="AM62" s="15" t="s">
        <v>0</v>
      </c>
      <c r="AN62" s="15" t="s">
        <v>0</v>
      </c>
      <c r="AO62" s="15" t="s">
        <v>0</v>
      </c>
      <c r="AP62" s="15" t="s">
        <v>0</v>
      </c>
      <c r="AQ62" s="15" t="s">
        <v>0</v>
      </c>
      <c r="AR62" s="85" t="s">
        <v>0</v>
      </c>
      <c r="AS62" s="49" t="s">
        <v>148</v>
      </c>
      <c r="AT62" s="2"/>
      <c r="AU62" s="78" t="s">
        <v>159</v>
      </c>
      <c r="AV62" s="66" t="s">
        <v>118</v>
      </c>
    </row>
    <row r="63" spans="1:48" ht="62.4" x14ac:dyDescent="0.3">
      <c r="A63" s="19" t="s">
        <v>119</v>
      </c>
      <c r="B63" s="19" t="s">
        <v>0</v>
      </c>
      <c r="C63" s="19" t="s">
        <v>0</v>
      </c>
      <c r="D63" s="19" t="s">
        <v>0</v>
      </c>
      <c r="E63" s="19">
        <v>10000</v>
      </c>
      <c r="F63" s="19" t="s">
        <v>179</v>
      </c>
      <c r="G63" s="22" t="s">
        <v>144</v>
      </c>
      <c r="H63" s="25" t="s">
        <v>182</v>
      </c>
      <c r="I63" s="84" t="s">
        <v>0</v>
      </c>
      <c r="J63" s="15" t="s">
        <v>0</v>
      </c>
      <c r="K63" s="15" t="s">
        <v>0</v>
      </c>
      <c r="L63" s="15" t="s">
        <v>0</v>
      </c>
      <c r="M63" s="15" t="s">
        <v>0</v>
      </c>
      <c r="N63" s="15" t="s">
        <v>0</v>
      </c>
      <c r="O63" s="15" t="s">
        <v>0</v>
      </c>
      <c r="P63" s="15" t="s">
        <v>0</v>
      </c>
      <c r="Q63" s="15" t="s">
        <v>0</v>
      </c>
      <c r="R63" s="15" t="s">
        <v>0</v>
      </c>
      <c r="S63" s="15" t="s">
        <v>0</v>
      </c>
      <c r="T63" s="85" t="s">
        <v>0</v>
      </c>
      <c r="U63" s="82" t="s">
        <v>0</v>
      </c>
      <c r="V63" s="15" t="s">
        <v>0</v>
      </c>
      <c r="W63" s="15" t="s">
        <v>0</v>
      </c>
      <c r="X63" s="15" t="s">
        <v>0</v>
      </c>
      <c r="Y63" s="15" t="s">
        <v>0</v>
      </c>
      <c r="Z63" s="15" t="s">
        <v>0</v>
      </c>
      <c r="AA63" s="15" t="s">
        <v>0</v>
      </c>
      <c r="AB63" s="15" t="s">
        <v>0</v>
      </c>
      <c r="AC63" s="15" t="s">
        <v>0</v>
      </c>
      <c r="AD63" s="15" t="s">
        <v>0</v>
      </c>
      <c r="AE63" s="15" t="s">
        <v>0</v>
      </c>
      <c r="AF63" s="23" t="s">
        <v>0</v>
      </c>
      <c r="AG63" s="84" t="s">
        <v>0</v>
      </c>
      <c r="AH63" s="15" t="s">
        <v>0</v>
      </c>
      <c r="AI63" s="15" t="s">
        <v>0</v>
      </c>
      <c r="AJ63" s="15" t="s">
        <v>0</v>
      </c>
      <c r="AK63" s="15" t="s">
        <v>0</v>
      </c>
      <c r="AL63" s="15" t="s">
        <v>0</v>
      </c>
      <c r="AM63" s="15" t="s">
        <v>0</v>
      </c>
      <c r="AN63" s="15" t="s">
        <v>0</v>
      </c>
      <c r="AO63" s="15" t="s">
        <v>0</v>
      </c>
      <c r="AP63" s="15" t="s">
        <v>0</v>
      </c>
      <c r="AQ63" s="15" t="s">
        <v>0</v>
      </c>
      <c r="AR63" s="85" t="s">
        <v>0</v>
      </c>
      <c r="AS63" s="49" t="s">
        <v>148</v>
      </c>
      <c r="AT63" s="2"/>
      <c r="AU63" s="88" t="s">
        <v>158</v>
      </c>
      <c r="AV63" s="66" t="s">
        <v>123</v>
      </c>
    </row>
    <row r="64" spans="1:48" ht="46.8" x14ac:dyDescent="0.3">
      <c r="A64" s="19" t="s">
        <v>120</v>
      </c>
      <c r="B64" s="19" t="s">
        <v>0</v>
      </c>
      <c r="C64" s="19" t="s">
        <v>0</v>
      </c>
      <c r="D64" s="19" t="s">
        <v>0</v>
      </c>
      <c r="E64" s="19">
        <v>3000</v>
      </c>
      <c r="F64" s="19" t="s">
        <v>179</v>
      </c>
      <c r="G64" s="22" t="s">
        <v>144</v>
      </c>
      <c r="H64" s="25" t="s">
        <v>182</v>
      </c>
      <c r="I64" s="84" t="s">
        <v>0</v>
      </c>
      <c r="J64" s="15" t="s">
        <v>0</v>
      </c>
      <c r="K64" s="15" t="s">
        <v>0</v>
      </c>
      <c r="L64" s="15" t="s">
        <v>0</v>
      </c>
      <c r="M64" s="15" t="s">
        <v>0</v>
      </c>
      <c r="N64" s="15" t="s">
        <v>0</v>
      </c>
      <c r="O64" s="15" t="s">
        <v>0</v>
      </c>
      <c r="P64" s="15" t="s">
        <v>0</v>
      </c>
      <c r="Q64" s="15" t="s">
        <v>0</v>
      </c>
      <c r="R64" s="15" t="s">
        <v>0</v>
      </c>
      <c r="S64" s="15" t="s">
        <v>0</v>
      </c>
      <c r="T64" s="85" t="s">
        <v>0</v>
      </c>
      <c r="U64" s="82" t="s">
        <v>0</v>
      </c>
      <c r="V64" s="15" t="s">
        <v>0</v>
      </c>
      <c r="W64" s="15" t="s">
        <v>0</v>
      </c>
      <c r="X64" s="15" t="s">
        <v>0</v>
      </c>
      <c r="Y64" s="15" t="s">
        <v>0</v>
      </c>
      <c r="Z64" s="15" t="s">
        <v>0</v>
      </c>
      <c r="AA64" s="15" t="s">
        <v>0</v>
      </c>
      <c r="AB64" s="15" t="s">
        <v>0</v>
      </c>
      <c r="AC64" s="15" t="s">
        <v>0</v>
      </c>
      <c r="AD64" s="15" t="s">
        <v>0</v>
      </c>
      <c r="AE64" s="15" t="s">
        <v>0</v>
      </c>
      <c r="AF64" s="23" t="s">
        <v>0</v>
      </c>
      <c r="AG64" s="84" t="s">
        <v>0</v>
      </c>
      <c r="AH64" s="15" t="s">
        <v>0</v>
      </c>
      <c r="AI64" s="15" t="s">
        <v>0</v>
      </c>
      <c r="AJ64" s="15" t="s">
        <v>0</v>
      </c>
      <c r="AK64" s="15" t="s">
        <v>0</v>
      </c>
      <c r="AL64" s="15" t="s">
        <v>0</v>
      </c>
      <c r="AM64" s="15" t="s">
        <v>0</v>
      </c>
      <c r="AN64" s="15" t="s">
        <v>0</v>
      </c>
      <c r="AO64" s="15" t="s">
        <v>0</v>
      </c>
      <c r="AP64" s="15" t="s">
        <v>0</v>
      </c>
      <c r="AQ64" s="15" t="s">
        <v>0</v>
      </c>
      <c r="AR64" s="85" t="s">
        <v>0</v>
      </c>
      <c r="AS64" s="49" t="s">
        <v>148</v>
      </c>
      <c r="AT64" s="2"/>
      <c r="AU64" s="88" t="s">
        <v>158</v>
      </c>
      <c r="AV64" s="66"/>
    </row>
    <row r="65" spans="1:48" ht="46.8" x14ac:dyDescent="0.3">
      <c r="A65" s="19" t="s">
        <v>140</v>
      </c>
      <c r="B65" s="19" t="s">
        <v>0</v>
      </c>
      <c r="C65" s="19" t="s">
        <v>0</v>
      </c>
      <c r="D65" s="19" t="s">
        <v>0</v>
      </c>
      <c r="E65" s="19">
        <v>5100</v>
      </c>
      <c r="F65" s="19" t="s">
        <v>181</v>
      </c>
      <c r="G65" s="22" t="s">
        <v>144</v>
      </c>
      <c r="H65" s="25" t="s">
        <v>182</v>
      </c>
      <c r="I65" s="84" t="s">
        <v>0</v>
      </c>
      <c r="J65" s="15" t="s">
        <v>0</v>
      </c>
      <c r="K65" s="15" t="s">
        <v>0</v>
      </c>
      <c r="L65" s="15" t="s">
        <v>0</v>
      </c>
      <c r="M65" s="15" t="s">
        <v>0</v>
      </c>
      <c r="N65" s="15" t="s">
        <v>0</v>
      </c>
      <c r="O65" s="15" t="s">
        <v>0</v>
      </c>
      <c r="P65" s="15" t="s">
        <v>0</v>
      </c>
      <c r="Q65" s="15" t="s">
        <v>0</v>
      </c>
      <c r="R65" s="15" t="s">
        <v>0</v>
      </c>
      <c r="S65" s="15" t="s">
        <v>0</v>
      </c>
      <c r="T65" s="85" t="s">
        <v>0</v>
      </c>
      <c r="U65" s="82" t="s">
        <v>0</v>
      </c>
      <c r="V65" s="15" t="s">
        <v>0</v>
      </c>
      <c r="W65" s="15" t="s">
        <v>0</v>
      </c>
      <c r="X65" s="15" t="s">
        <v>0</v>
      </c>
      <c r="Y65" s="15" t="s">
        <v>0</v>
      </c>
      <c r="Z65" s="15" t="s">
        <v>0</v>
      </c>
      <c r="AA65" s="15" t="s">
        <v>0</v>
      </c>
      <c r="AB65" s="15" t="s">
        <v>0</v>
      </c>
      <c r="AC65" s="15" t="s">
        <v>0</v>
      </c>
      <c r="AD65" s="15" t="s">
        <v>0</v>
      </c>
      <c r="AE65" s="15" t="s">
        <v>0</v>
      </c>
      <c r="AF65" s="23" t="s">
        <v>0</v>
      </c>
      <c r="AG65" s="84" t="s">
        <v>0</v>
      </c>
      <c r="AH65" s="15" t="s">
        <v>0</v>
      </c>
      <c r="AI65" s="15" t="s">
        <v>0</v>
      </c>
      <c r="AJ65" s="15" t="s">
        <v>0</v>
      </c>
      <c r="AK65" s="15" t="s">
        <v>0</v>
      </c>
      <c r="AL65" s="15" t="s">
        <v>0</v>
      </c>
      <c r="AM65" s="15" t="s">
        <v>0</v>
      </c>
      <c r="AN65" s="15" t="s">
        <v>0</v>
      </c>
      <c r="AO65" s="15" t="s">
        <v>0</v>
      </c>
      <c r="AP65" s="15" t="s">
        <v>0</v>
      </c>
      <c r="AQ65" s="15" t="s">
        <v>0</v>
      </c>
      <c r="AR65" s="85" t="s">
        <v>0</v>
      </c>
      <c r="AS65" s="49" t="s">
        <v>145</v>
      </c>
      <c r="AT65" s="2"/>
      <c r="AU65" s="78" t="s">
        <v>160</v>
      </c>
      <c r="AV65" s="66"/>
    </row>
    <row r="66" spans="1:48" ht="46.8" x14ac:dyDescent="0.3">
      <c r="A66" s="19" t="s">
        <v>126</v>
      </c>
      <c r="B66" s="19" t="s">
        <v>0</v>
      </c>
      <c r="C66" s="19" t="s">
        <v>0</v>
      </c>
      <c r="D66" s="19" t="s">
        <v>0</v>
      </c>
      <c r="E66" s="19">
        <v>11000</v>
      </c>
      <c r="F66" s="19" t="s">
        <v>181</v>
      </c>
      <c r="G66" s="22" t="s">
        <v>144</v>
      </c>
      <c r="H66" s="25" t="s">
        <v>182</v>
      </c>
      <c r="I66" s="84" t="s">
        <v>0</v>
      </c>
      <c r="J66" s="15" t="s">
        <v>0</v>
      </c>
      <c r="K66" s="15" t="s">
        <v>0</v>
      </c>
      <c r="L66" s="15" t="s">
        <v>0</v>
      </c>
      <c r="M66" s="15" t="s">
        <v>0</v>
      </c>
      <c r="N66" s="15" t="s">
        <v>0</v>
      </c>
      <c r="O66" s="15" t="s">
        <v>0</v>
      </c>
      <c r="P66" s="15" t="s">
        <v>0</v>
      </c>
      <c r="Q66" s="15" t="s">
        <v>0</v>
      </c>
      <c r="R66" s="15" t="s">
        <v>0</v>
      </c>
      <c r="S66" s="15" t="s">
        <v>0</v>
      </c>
      <c r="T66" s="85" t="s">
        <v>0</v>
      </c>
      <c r="U66" s="82" t="s">
        <v>0</v>
      </c>
      <c r="V66" s="15" t="s">
        <v>0</v>
      </c>
      <c r="W66" s="15" t="s">
        <v>0</v>
      </c>
      <c r="X66" s="15" t="s">
        <v>0</v>
      </c>
      <c r="Y66" s="15" t="s">
        <v>0</v>
      </c>
      <c r="Z66" s="15" t="s">
        <v>0</v>
      </c>
      <c r="AA66" s="15" t="s">
        <v>0</v>
      </c>
      <c r="AB66" s="15" t="s">
        <v>0</v>
      </c>
      <c r="AC66" s="15" t="s">
        <v>0</v>
      </c>
      <c r="AD66" s="15" t="s">
        <v>0</v>
      </c>
      <c r="AE66" s="15" t="s">
        <v>0</v>
      </c>
      <c r="AF66" s="23" t="s">
        <v>0</v>
      </c>
      <c r="AG66" s="84" t="s">
        <v>0</v>
      </c>
      <c r="AH66" s="15" t="s">
        <v>0</v>
      </c>
      <c r="AI66" s="15" t="s">
        <v>0</v>
      </c>
      <c r="AJ66" s="15" t="s">
        <v>0</v>
      </c>
      <c r="AK66" s="15" t="s">
        <v>0</v>
      </c>
      <c r="AL66" s="15" t="s">
        <v>0</v>
      </c>
      <c r="AM66" s="15" t="s">
        <v>0</v>
      </c>
      <c r="AN66" s="15" t="s">
        <v>0</v>
      </c>
      <c r="AO66" s="15" t="s">
        <v>0</v>
      </c>
      <c r="AP66" s="15" t="s">
        <v>0</v>
      </c>
      <c r="AQ66" s="15" t="s">
        <v>0</v>
      </c>
      <c r="AR66" s="85" t="s">
        <v>0</v>
      </c>
      <c r="AS66" s="49" t="s">
        <v>145</v>
      </c>
      <c r="AT66" s="2"/>
      <c r="AU66" s="78" t="s">
        <v>160</v>
      </c>
      <c r="AV66" s="66" t="s">
        <v>127</v>
      </c>
    </row>
    <row r="67" spans="1:48" ht="78" x14ac:dyDescent="0.3">
      <c r="A67" s="19" t="s">
        <v>124</v>
      </c>
      <c r="B67" s="19" t="s">
        <v>0</v>
      </c>
      <c r="C67" s="19" t="s">
        <v>0</v>
      </c>
      <c r="D67" s="19" t="s">
        <v>0</v>
      </c>
      <c r="E67" s="19">
        <v>17734</v>
      </c>
      <c r="F67" s="19" t="s">
        <v>181</v>
      </c>
      <c r="G67" s="22" t="s">
        <v>144</v>
      </c>
      <c r="H67" s="25" t="s">
        <v>182</v>
      </c>
      <c r="I67" s="84" t="s">
        <v>0</v>
      </c>
      <c r="J67" s="15" t="s">
        <v>0</v>
      </c>
      <c r="K67" s="15" t="s">
        <v>0</v>
      </c>
      <c r="L67" s="15" t="s">
        <v>0</v>
      </c>
      <c r="M67" s="15" t="s">
        <v>0</v>
      </c>
      <c r="N67" s="15" t="s">
        <v>0</v>
      </c>
      <c r="O67" s="15" t="s">
        <v>0</v>
      </c>
      <c r="P67" s="15" t="s">
        <v>0</v>
      </c>
      <c r="Q67" s="15" t="s">
        <v>0</v>
      </c>
      <c r="R67" s="15" t="s">
        <v>0</v>
      </c>
      <c r="S67" s="15" t="s">
        <v>0</v>
      </c>
      <c r="T67" s="85" t="s">
        <v>0</v>
      </c>
      <c r="U67" s="82" t="s">
        <v>0</v>
      </c>
      <c r="V67" s="15" t="s">
        <v>0</v>
      </c>
      <c r="W67" s="15" t="s">
        <v>0</v>
      </c>
      <c r="X67" s="15" t="s">
        <v>0</v>
      </c>
      <c r="Y67" s="15" t="s">
        <v>0</v>
      </c>
      <c r="Z67" s="15" t="s">
        <v>0</v>
      </c>
      <c r="AA67" s="15" t="s">
        <v>0</v>
      </c>
      <c r="AB67" s="15" t="s">
        <v>0</v>
      </c>
      <c r="AC67" s="15" t="s">
        <v>0</v>
      </c>
      <c r="AD67" s="15" t="s">
        <v>0</v>
      </c>
      <c r="AE67" s="15" t="s">
        <v>0</v>
      </c>
      <c r="AF67" s="23" t="s">
        <v>0</v>
      </c>
      <c r="AG67" s="84" t="s">
        <v>0</v>
      </c>
      <c r="AH67" s="15" t="s">
        <v>0</v>
      </c>
      <c r="AI67" s="15" t="s">
        <v>0</v>
      </c>
      <c r="AJ67" s="15" t="s">
        <v>0</v>
      </c>
      <c r="AK67" s="15" t="s">
        <v>0</v>
      </c>
      <c r="AL67" s="15" t="s">
        <v>0</v>
      </c>
      <c r="AM67" s="15" t="s">
        <v>0</v>
      </c>
      <c r="AN67" s="15" t="s">
        <v>0</v>
      </c>
      <c r="AO67" s="15" t="s">
        <v>0</v>
      </c>
      <c r="AP67" s="15" t="s">
        <v>0</v>
      </c>
      <c r="AQ67" s="15" t="s">
        <v>0</v>
      </c>
      <c r="AR67" s="85" t="s">
        <v>0</v>
      </c>
      <c r="AS67" s="49" t="s">
        <v>145</v>
      </c>
      <c r="AT67" s="2"/>
      <c r="AU67" s="78" t="s">
        <v>160</v>
      </c>
      <c r="AV67" s="66" t="s">
        <v>125</v>
      </c>
    </row>
    <row r="68" spans="1:48" ht="187.2" x14ac:dyDescent="0.3">
      <c r="A68" s="19" t="s">
        <v>129</v>
      </c>
      <c r="B68" s="19" t="s">
        <v>0</v>
      </c>
      <c r="C68" s="19" t="s">
        <v>0</v>
      </c>
      <c r="D68" s="19" t="s">
        <v>0</v>
      </c>
      <c r="E68" s="19">
        <v>15000</v>
      </c>
      <c r="F68" s="19" t="s">
        <v>181</v>
      </c>
      <c r="G68" s="22" t="s">
        <v>144</v>
      </c>
      <c r="H68" s="25" t="s">
        <v>182</v>
      </c>
      <c r="I68" s="84" t="s">
        <v>0</v>
      </c>
      <c r="J68" s="15" t="s">
        <v>0</v>
      </c>
      <c r="K68" s="15" t="s">
        <v>0</v>
      </c>
      <c r="L68" s="15" t="s">
        <v>0</v>
      </c>
      <c r="M68" s="15" t="s">
        <v>0</v>
      </c>
      <c r="N68" s="15" t="s">
        <v>0</v>
      </c>
      <c r="O68" s="15" t="s">
        <v>0</v>
      </c>
      <c r="P68" s="15" t="s">
        <v>0</v>
      </c>
      <c r="Q68" s="15" t="s">
        <v>0</v>
      </c>
      <c r="R68" s="15" t="s">
        <v>0</v>
      </c>
      <c r="S68" s="15" t="s">
        <v>0</v>
      </c>
      <c r="T68" s="85" t="s">
        <v>0</v>
      </c>
      <c r="U68" s="82" t="s">
        <v>0</v>
      </c>
      <c r="V68" s="15" t="s">
        <v>0</v>
      </c>
      <c r="W68" s="15" t="s">
        <v>0</v>
      </c>
      <c r="X68" s="15" t="s">
        <v>0</v>
      </c>
      <c r="Y68" s="15" t="s">
        <v>0</v>
      </c>
      <c r="Z68" s="15" t="s">
        <v>0</v>
      </c>
      <c r="AA68" s="15" t="s">
        <v>0</v>
      </c>
      <c r="AB68" s="15" t="s">
        <v>0</v>
      </c>
      <c r="AC68" s="15" t="s">
        <v>0</v>
      </c>
      <c r="AD68" s="15" t="s">
        <v>0</v>
      </c>
      <c r="AE68" s="15" t="s">
        <v>0</v>
      </c>
      <c r="AF68" s="23" t="s">
        <v>0</v>
      </c>
      <c r="AG68" s="84" t="s">
        <v>0</v>
      </c>
      <c r="AH68" s="15" t="s">
        <v>0</v>
      </c>
      <c r="AI68" s="15" t="s">
        <v>0</v>
      </c>
      <c r="AJ68" s="15" t="s">
        <v>0</v>
      </c>
      <c r="AK68" s="15" t="s">
        <v>0</v>
      </c>
      <c r="AL68" s="15" t="s">
        <v>0</v>
      </c>
      <c r="AM68" s="15" t="s">
        <v>0</v>
      </c>
      <c r="AN68" s="15" t="s">
        <v>0</v>
      </c>
      <c r="AO68" s="15" t="s">
        <v>0</v>
      </c>
      <c r="AP68" s="15" t="s">
        <v>0</v>
      </c>
      <c r="AQ68" s="15" t="s">
        <v>0</v>
      </c>
      <c r="AR68" s="85" t="s">
        <v>0</v>
      </c>
      <c r="AS68" s="49" t="s">
        <v>145</v>
      </c>
      <c r="AT68" s="2"/>
      <c r="AU68" s="78" t="s">
        <v>178</v>
      </c>
      <c r="AV68" s="2" t="s">
        <v>130</v>
      </c>
    </row>
    <row r="69" spans="1:48" ht="156" x14ac:dyDescent="0.3">
      <c r="A69" s="19" t="s">
        <v>131</v>
      </c>
      <c r="B69" s="19" t="s">
        <v>0</v>
      </c>
      <c r="C69" s="19" t="s">
        <v>0</v>
      </c>
      <c r="D69" s="19" t="s">
        <v>0</v>
      </c>
      <c r="E69" s="19">
        <v>14040</v>
      </c>
      <c r="F69" s="19" t="s">
        <v>181</v>
      </c>
      <c r="G69" s="22" t="s">
        <v>144</v>
      </c>
      <c r="H69" s="25" t="s">
        <v>182</v>
      </c>
      <c r="I69" s="84" t="s">
        <v>0</v>
      </c>
      <c r="J69" s="15" t="s">
        <v>0</v>
      </c>
      <c r="K69" s="15" t="s">
        <v>0</v>
      </c>
      <c r="L69" s="15" t="s">
        <v>0</v>
      </c>
      <c r="M69" s="15" t="s">
        <v>0</v>
      </c>
      <c r="N69" s="15" t="s">
        <v>0</v>
      </c>
      <c r="O69" s="15" t="s">
        <v>0</v>
      </c>
      <c r="P69" s="15" t="s">
        <v>0</v>
      </c>
      <c r="Q69" s="15" t="s">
        <v>0</v>
      </c>
      <c r="R69" s="15" t="s">
        <v>0</v>
      </c>
      <c r="S69" s="15" t="s">
        <v>0</v>
      </c>
      <c r="T69" s="85" t="s">
        <v>0</v>
      </c>
      <c r="U69" s="82" t="s">
        <v>0</v>
      </c>
      <c r="V69" s="15" t="s">
        <v>0</v>
      </c>
      <c r="W69" s="15" t="s">
        <v>0</v>
      </c>
      <c r="X69" s="15" t="s">
        <v>0</v>
      </c>
      <c r="Y69" s="15" t="s">
        <v>0</v>
      </c>
      <c r="Z69" s="15" t="s">
        <v>0</v>
      </c>
      <c r="AA69" s="15" t="s">
        <v>0</v>
      </c>
      <c r="AB69" s="15" t="s">
        <v>0</v>
      </c>
      <c r="AC69" s="15" t="s">
        <v>0</v>
      </c>
      <c r="AD69" s="15" t="s">
        <v>0</v>
      </c>
      <c r="AE69" s="15" t="s">
        <v>0</v>
      </c>
      <c r="AF69" s="23" t="s">
        <v>0</v>
      </c>
      <c r="AG69" s="84" t="s">
        <v>0</v>
      </c>
      <c r="AH69" s="15" t="s">
        <v>0</v>
      </c>
      <c r="AI69" s="15" t="s">
        <v>0</v>
      </c>
      <c r="AJ69" s="15" t="s">
        <v>0</v>
      </c>
      <c r="AK69" s="15" t="s">
        <v>0</v>
      </c>
      <c r="AL69" s="15" t="s">
        <v>0</v>
      </c>
      <c r="AM69" s="15" t="s">
        <v>0</v>
      </c>
      <c r="AN69" s="15" t="s">
        <v>0</v>
      </c>
      <c r="AO69" s="15" t="s">
        <v>0</v>
      </c>
      <c r="AP69" s="15" t="s">
        <v>0</v>
      </c>
      <c r="AQ69" s="15" t="s">
        <v>0</v>
      </c>
      <c r="AR69" s="85" t="s">
        <v>0</v>
      </c>
      <c r="AS69" s="49" t="s">
        <v>145</v>
      </c>
      <c r="AT69" s="2"/>
      <c r="AU69" s="78" t="s">
        <v>178</v>
      </c>
      <c r="AV69" s="66" t="s">
        <v>128</v>
      </c>
    </row>
    <row r="70" spans="1:48" ht="46.8" x14ac:dyDescent="0.3">
      <c r="A70" s="19" t="s">
        <v>132</v>
      </c>
      <c r="B70" s="19" t="s">
        <v>0</v>
      </c>
      <c r="C70" s="19" t="s">
        <v>0</v>
      </c>
      <c r="D70" s="19" t="s">
        <v>0</v>
      </c>
      <c r="E70" s="19">
        <v>0</v>
      </c>
      <c r="F70" s="19" t="s">
        <v>181</v>
      </c>
      <c r="G70" s="22" t="s">
        <v>144</v>
      </c>
      <c r="H70" s="25" t="s">
        <v>182</v>
      </c>
      <c r="I70" s="84" t="s">
        <v>0</v>
      </c>
      <c r="J70" s="15" t="s">
        <v>0</v>
      </c>
      <c r="K70" s="15" t="s">
        <v>0</v>
      </c>
      <c r="L70" s="15" t="s">
        <v>0</v>
      </c>
      <c r="M70" s="15" t="s">
        <v>0</v>
      </c>
      <c r="N70" s="15" t="s">
        <v>0</v>
      </c>
      <c r="O70" s="15" t="s">
        <v>0</v>
      </c>
      <c r="P70" s="15" t="s">
        <v>0</v>
      </c>
      <c r="Q70" s="15" t="s">
        <v>0</v>
      </c>
      <c r="R70" s="15" t="s">
        <v>0</v>
      </c>
      <c r="S70" s="15" t="s">
        <v>0</v>
      </c>
      <c r="T70" s="85" t="s">
        <v>0</v>
      </c>
      <c r="U70" s="82" t="s">
        <v>0</v>
      </c>
      <c r="V70" s="15" t="s">
        <v>0</v>
      </c>
      <c r="W70" s="15" t="s">
        <v>0</v>
      </c>
      <c r="X70" s="15" t="s">
        <v>0</v>
      </c>
      <c r="Y70" s="15" t="s">
        <v>0</v>
      </c>
      <c r="Z70" s="15" t="s">
        <v>0</v>
      </c>
      <c r="AA70" s="15" t="s">
        <v>0</v>
      </c>
      <c r="AB70" s="15" t="s">
        <v>0</v>
      </c>
      <c r="AC70" s="15" t="s">
        <v>0</v>
      </c>
      <c r="AD70" s="15" t="s">
        <v>0</v>
      </c>
      <c r="AE70" s="15" t="s">
        <v>0</v>
      </c>
      <c r="AF70" s="23" t="s">
        <v>0</v>
      </c>
      <c r="AG70" s="84" t="s">
        <v>0</v>
      </c>
      <c r="AH70" s="15" t="s">
        <v>0</v>
      </c>
      <c r="AI70" s="15" t="s">
        <v>0</v>
      </c>
      <c r="AJ70" s="15" t="s">
        <v>0</v>
      </c>
      <c r="AK70" s="15" t="s">
        <v>0</v>
      </c>
      <c r="AL70" s="15" t="s">
        <v>0</v>
      </c>
      <c r="AM70" s="15" t="s">
        <v>0</v>
      </c>
      <c r="AN70" s="15" t="s">
        <v>0</v>
      </c>
      <c r="AO70" s="15" t="s">
        <v>0</v>
      </c>
      <c r="AP70" s="15" t="s">
        <v>0</v>
      </c>
      <c r="AQ70" s="15" t="s">
        <v>0</v>
      </c>
      <c r="AR70" s="85" t="s">
        <v>0</v>
      </c>
      <c r="AS70" s="49" t="s">
        <v>145</v>
      </c>
      <c r="AT70" s="2"/>
      <c r="AU70" s="78" t="s">
        <v>178</v>
      </c>
      <c r="AV70" s="66" t="s">
        <v>133</v>
      </c>
    </row>
    <row r="71" spans="1:48" ht="46.8" x14ac:dyDescent="0.3">
      <c r="A71" s="19" t="s">
        <v>134</v>
      </c>
      <c r="B71" s="19" t="s">
        <v>0</v>
      </c>
      <c r="C71" s="19" t="s">
        <v>0</v>
      </c>
      <c r="D71" s="19" t="s">
        <v>0</v>
      </c>
      <c r="E71" s="19">
        <v>12000</v>
      </c>
      <c r="F71" s="19" t="s">
        <v>181</v>
      </c>
      <c r="G71" s="22" t="s">
        <v>144</v>
      </c>
      <c r="H71" s="25" t="s">
        <v>182</v>
      </c>
      <c r="I71" s="84" t="s">
        <v>0</v>
      </c>
      <c r="J71" s="15" t="s">
        <v>0</v>
      </c>
      <c r="K71" s="15" t="s">
        <v>0</v>
      </c>
      <c r="L71" s="15" t="s">
        <v>0</v>
      </c>
      <c r="M71" s="15" t="s">
        <v>0</v>
      </c>
      <c r="N71" s="15" t="s">
        <v>0</v>
      </c>
      <c r="O71" s="15" t="s">
        <v>0</v>
      </c>
      <c r="P71" s="15" t="s">
        <v>0</v>
      </c>
      <c r="Q71" s="15" t="s">
        <v>0</v>
      </c>
      <c r="R71" s="15" t="s">
        <v>0</v>
      </c>
      <c r="S71" s="15" t="s">
        <v>0</v>
      </c>
      <c r="T71" s="85" t="s">
        <v>0</v>
      </c>
      <c r="U71" s="82" t="s">
        <v>0</v>
      </c>
      <c r="V71" s="15" t="s">
        <v>0</v>
      </c>
      <c r="W71" s="15" t="s">
        <v>0</v>
      </c>
      <c r="X71" s="15" t="s">
        <v>0</v>
      </c>
      <c r="Y71" s="15" t="s">
        <v>0</v>
      </c>
      <c r="Z71" s="15" t="s">
        <v>0</v>
      </c>
      <c r="AA71" s="15" t="s">
        <v>0</v>
      </c>
      <c r="AB71" s="15" t="s">
        <v>0</v>
      </c>
      <c r="AC71" s="15" t="s">
        <v>0</v>
      </c>
      <c r="AD71" s="15" t="s">
        <v>0</v>
      </c>
      <c r="AE71" s="15" t="s">
        <v>0</v>
      </c>
      <c r="AF71" s="23" t="s">
        <v>0</v>
      </c>
      <c r="AG71" s="84" t="s">
        <v>0</v>
      </c>
      <c r="AH71" s="15" t="s">
        <v>0</v>
      </c>
      <c r="AI71" s="15" t="s">
        <v>0</v>
      </c>
      <c r="AJ71" s="15" t="s">
        <v>0</v>
      </c>
      <c r="AK71" s="15" t="s">
        <v>0</v>
      </c>
      <c r="AL71" s="15" t="s">
        <v>0</v>
      </c>
      <c r="AM71" s="15" t="s">
        <v>0</v>
      </c>
      <c r="AN71" s="15" t="s">
        <v>0</v>
      </c>
      <c r="AO71" s="15" t="s">
        <v>0</v>
      </c>
      <c r="AP71" s="15" t="s">
        <v>0</v>
      </c>
      <c r="AQ71" s="15" t="s">
        <v>0</v>
      </c>
      <c r="AR71" s="85" t="s">
        <v>0</v>
      </c>
      <c r="AS71" s="49" t="s">
        <v>145</v>
      </c>
      <c r="AT71" s="2"/>
      <c r="AU71" s="88" t="s">
        <v>158</v>
      </c>
      <c r="AV71" s="66" t="s">
        <v>135</v>
      </c>
    </row>
    <row r="72" spans="1:48" ht="46.8" x14ac:dyDescent="0.3">
      <c r="A72" s="19" t="s">
        <v>136</v>
      </c>
      <c r="B72" s="19" t="s">
        <v>0</v>
      </c>
      <c r="C72" s="19" t="s">
        <v>0</v>
      </c>
      <c r="D72" s="19" t="s">
        <v>0</v>
      </c>
      <c r="E72" s="19">
        <v>18000</v>
      </c>
      <c r="F72" s="19" t="s">
        <v>181</v>
      </c>
      <c r="G72" s="22" t="s">
        <v>144</v>
      </c>
      <c r="H72" s="25" t="s">
        <v>182</v>
      </c>
      <c r="I72" s="84" t="s">
        <v>0</v>
      </c>
      <c r="J72" s="15" t="s">
        <v>0</v>
      </c>
      <c r="K72" s="15" t="s">
        <v>0</v>
      </c>
      <c r="L72" s="15" t="s">
        <v>0</v>
      </c>
      <c r="M72" s="15" t="s">
        <v>0</v>
      </c>
      <c r="N72" s="15" t="s">
        <v>0</v>
      </c>
      <c r="O72" s="15" t="s">
        <v>0</v>
      </c>
      <c r="P72" s="15" t="s">
        <v>0</v>
      </c>
      <c r="Q72" s="15" t="s">
        <v>0</v>
      </c>
      <c r="R72" s="15" t="s">
        <v>0</v>
      </c>
      <c r="S72" s="15" t="s">
        <v>0</v>
      </c>
      <c r="T72" s="85" t="s">
        <v>0</v>
      </c>
      <c r="U72" s="82" t="s">
        <v>0</v>
      </c>
      <c r="V72" s="15" t="s">
        <v>0</v>
      </c>
      <c r="W72" s="15" t="s">
        <v>0</v>
      </c>
      <c r="X72" s="15" t="s">
        <v>0</v>
      </c>
      <c r="Y72" s="15" t="s">
        <v>0</v>
      </c>
      <c r="Z72" s="15" t="s">
        <v>0</v>
      </c>
      <c r="AA72" s="15" t="s">
        <v>0</v>
      </c>
      <c r="AB72" s="15" t="s">
        <v>0</v>
      </c>
      <c r="AC72" s="15" t="s">
        <v>0</v>
      </c>
      <c r="AD72" s="15" t="s">
        <v>0</v>
      </c>
      <c r="AE72" s="15" t="s">
        <v>0</v>
      </c>
      <c r="AF72" s="23" t="s">
        <v>0</v>
      </c>
      <c r="AG72" s="84" t="s">
        <v>0</v>
      </c>
      <c r="AH72" s="15" t="s">
        <v>0</v>
      </c>
      <c r="AI72" s="15" t="s">
        <v>0</v>
      </c>
      <c r="AJ72" s="15" t="s">
        <v>0</v>
      </c>
      <c r="AK72" s="15" t="s">
        <v>0</v>
      </c>
      <c r="AL72" s="15" t="s">
        <v>0</v>
      </c>
      <c r="AM72" s="15" t="s">
        <v>0</v>
      </c>
      <c r="AN72" s="15" t="s">
        <v>0</v>
      </c>
      <c r="AO72" s="15" t="s">
        <v>0</v>
      </c>
      <c r="AP72" s="15" t="s">
        <v>0</v>
      </c>
      <c r="AQ72" s="15" t="s">
        <v>0</v>
      </c>
      <c r="AR72" s="85" t="s">
        <v>0</v>
      </c>
      <c r="AS72" s="49" t="s">
        <v>145</v>
      </c>
      <c r="AT72" s="2"/>
      <c r="AU72" s="88" t="s">
        <v>158</v>
      </c>
      <c r="AV72" s="66"/>
    </row>
    <row r="73" spans="1:48" ht="46.8" x14ac:dyDescent="0.3">
      <c r="A73" s="19" t="s">
        <v>137</v>
      </c>
      <c r="B73" s="19" t="s">
        <v>0</v>
      </c>
      <c r="C73" s="19" t="s">
        <v>0</v>
      </c>
      <c r="D73" s="19" t="s">
        <v>0</v>
      </c>
      <c r="E73" s="19">
        <v>23000</v>
      </c>
      <c r="F73" s="19" t="s">
        <v>181</v>
      </c>
      <c r="G73" s="22" t="s">
        <v>144</v>
      </c>
      <c r="H73" s="25" t="s">
        <v>182</v>
      </c>
      <c r="I73" s="84" t="s">
        <v>0</v>
      </c>
      <c r="J73" s="15" t="s">
        <v>0</v>
      </c>
      <c r="K73" s="15" t="s">
        <v>0</v>
      </c>
      <c r="L73" s="15" t="s">
        <v>0</v>
      </c>
      <c r="M73" s="15" t="s">
        <v>0</v>
      </c>
      <c r="N73" s="15" t="s">
        <v>0</v>
      </c>
      <c r="O73" s="15" t="s">
        <v>0</v>
      </c>
      <c r="P73" s="15" t="s">
        <v>0</v>
      </c>
      <c r="Q73" s="15" t="s">
        <v>0</v>
      </c>
      <c r="R73" s="15" t="s">
        <v>0</v>
      </c>
      <c r="S73" s="15" t="s">
        <v>0</v>
      </c>
      <c r="T73" s="85" t="s">
        <v>0</v>
      </c>
      <c r="U73" s="82" t="s">
        <v>0</v>
      </c>
      <c r="V73" s="15" t="s">
        <v>0</v>
      </c>
      <c r="W73" s="15" t="s">
        <v>0</v>
      </c>
      <c r="X73" s="15" t="s">
        <v>0</v>
      </c>
      <c r="Y73" s="15" t="s">
        <v>0</v>
      </c>
      <c r="Z73" s="15" t="s">
        <v>0</v>
      </c>
      <c r="AA73" s="15" t="s">
        <v>0</v>
      </c>
      <c r="AB73" s="15" t="s">
        <v>0</v>
      </c>
      <c r="AC73" s="15" t="s">
        <v>0</v>
      </c>
      <c r="AD73" s="15" t="s">
        <v>0</v>
      </c>
      <c r="AE73" s="15" t="s">
        <v>0</v>
      </c>
      <c r="AF73" s="23" t="s">
        <v>0</v>
      </c>
      <c r="AG73" s="84" t="s">
        <v>0</v>
      </c>
      <c r="AH73" s="15" t="s">
        <v>0</v>
      </c>
      <c r="AI73" s="15" t="s">
        <v>0</v>
      </c>
      <c r="AJ73" s="15" t="s">
        <v>0</v>
      </c>
      <c r="AK73" s="15" t="s">
        <v>0</v>
      </c>
      <c r="AL73" s="15" t="s">
        <v>0</v>
      </c>
      <c r="AM73" s="15" t="s">
        <v>0</v>
      </c>
      <c r="AN73" s="15" t="s">
        <v>0</v>
      </c>
      <c r="AO73" s="15" t="s">
        <v>0</v>
      </c>
      <c r="AP73" s="15" t="s">
        <v>0</v>
      </c>
      <c r="AQ73" s="15" t="s">
        <v>0</v>
      </c>
      <c r="AR73" s="85" t="s">
        <v>0</v>
      </c>
      <c r="AS73" s="49" t="s">
        <v>145</v>
      </c>
      <c r="AT73" s="2"/>
      <c r="AU73" s="88" t="s">
        <v>158</v>
      </c>
      <c r="AV73" s="66" t="s">
        <v>138</v>
      </c>
    </row>
    <row r="74" spans="1:48" ht="46.8" x14ac:dyDescent="0.3">
      <c r="A74" s="19" t="s">
        <v>139</v>
      </c>
      <c r="B74" s="19" t="s">
        <v>0</v>
      </c>
      <c r="C74" s="19" t="s">
        <v>0</v>
      </c>
      <c r="D74" s="19" t="s">
        <v>0</v>
      </c>
      <c r="E74" s="19">
        <v>10000</v>
      </c>
      <c r="F74" s="19" t="s">
        <v>181</v>
      </c>
      <c r="G74" s="22" t="s">
        <v>144</v>
      </c>
      <c r="H74" s="25" t="s">
        <v>182</v>
      </c>
      <c r="I74" s="84" t="s">
        <v>0</v>
      </c>
      <c r="J74" s="15" t="s">
        <v>0</v>
      </c>
      <c r="K74" s="15" t="s">
        <v>0</v>
      </c>
      <c r="L74" s="15" t="s">
        <v>0</v>
      </c>
      <c r="M74" s="15" t="s">
        <v>0</v>
      </c>
      <c r="N74" s="15" t="s">
        <v>0</v>
      </c>
      <c r="O74" s="15" t="s">
        <v>0</v>
      </c>
      <c r="P74" s="15" t="s">
        <v>0</v>
      </c>
      <c r="Q74" s="15" t="s">
        <v>0</v>
      </c>
      <c r="R74" s="15" t="s">
        <v>0</v>
      </c>
      <c r="S74" s="15" t="s">
        <v>0</v>
      </c>
      <c r="T74" s="85" t="s">
        <v>0</v>
      </c>
      <c r="U74" s="82" t="s">
        <v>0</v>
      </c>
      <c r="V74" s="15" t="s">
        <v>0</v>
      </c>
      <c r="W74" s="15" t="s">
        <v>0</v>
      </c>
      <c r="X74" s="15" t="s">
        <v>0</v>
      </c>
      <c r="Y74" s="15" t="s">
        <v>0</v>
      </c>
      <c r="Z74" s="15" t="s">
        <v>0</v>
      </c>
      <c r="AA74" s="15" t="s">
        <v>0</v>
      </c>
      <c r="AB74" s="15" t="s">
        <v>0</v>
      </c>
      <c r="AC74" s="15" t="s">
        <v>0</v>
      </c>
      <c r="AD74" s="15" t="s">
        <v>0</v>
      </c>
      <c r="AE74" s="15" t="s">
        <v>0</v>
      </c>
      <c r="AF74" s="23" t="s">
        <v>0</v>
      </c>
      <c r="AG74" s="84" t="s">
        <v>0</v>
      </c>
      <c r="AH74" s="15" t="s">
        <v>0</v>
      </c>
      <c r="AI74" s="15" t="s">
        <v>0</v>
      </c>
      <c r="AJ74" s="15" t="s">
        <v>0</v>
      </c>
      <c r="AK74" s="15" t="s">
        <v>0</v>
      </c>
      <c r="AL74" s="15" t="s">
        <v>0</v>
      </c>
      <c r="AM74" s="15" t="s">
        <v>0</v>
      </c>
      <c r="AN74" s="15" t="s">
        <v>0</v>
      </c>
      <c r="AO74" s="15" t="s">
        <v>0</v>
      </c>
      <c r="AP74" s="15" t="s">
        <v>0</v>
      </c>
      <c r="AQ74" s="15" t="s">
        <v>0</v>
      </c>
      <c r="AR74" s="85" t="s">
        <v>0</v>
      </c>
      <c r="AS74" s="49" t="s">
        <v>145</v>
      </c>
      <c r="AT74" s="2"/>
      <c r="AU74" s="88" t="s">
        <v>158</v>
      </c>
      <c r="AV74" s="66" t="s">
        <v>133</v>
      </c>
    </row>
    <row r="75" spans="1:48" ht="46.8" x14ac:dyDescent="0.3">
      <c r="A75" s="80" t="s">
        <v>141</v>
      </c>
      <c r="B75" s="19" t="s">
        <v>0</v>
      </c>
      <c r="C75" s="19" t="s">
        <v>0</v>
      </c>
      <c r="D75" s="19" t="s">
        <v>0</v>
      </c>
      <c r="E75" s="19">
        <v>41623</v>
      </c>
      <c r="F75" s="19" t="s">
        <v>180</v>
      </c>
      <c r="G75" s="22" t="s">
        <v>144</v>
      </c>
      <c r="H75" s="25" t="s">
        <v>182</v>
      </c>
      <c r="I75" s="84" t="s">
        <v>0</v>
      </c>
      <c r="J75" s="15" t="s">
        <v>0</v>
      </c>
      <c r="K75" s="15" t="s">
        <v>0</v>
      </c>
      <c r="L75" s="15" t="s">
        <v>0</v>
      </c>
      <c r="M75" s="15" t="s">
        <v>0</v>
      </c>
      <c r="N75" s="15" t="s">
        <v>0</v>
      </c>
      <c r="O75" s="15" t="s">
        <v>0</v>
      </c>
      <c r="P75" s="15" t="s">
        <v>0</v>
      </c>
      <c r="Q75" s="15" t="s">
        <v>0</v>
      </c>
      <c r="R75" s="15" t="s">
        <v>0</v>
      </c>
      <c r="S75" s="15" t="s">
        <v>0</v>
      </c>
      <c r="T75" s="85" t="s">
        <v>0</v>
      </c>
      <c r="U75" s="82" t="s">
        <v>0</v>
      </c>
      <c r="V75" s="15" t="s">
        <v>0</v>
      </c>
      <c r="W75" s="15" t="s">
        <v>0</v>
      </c>
      <c r="X75" s="15" t="s">
        <v>0</v>
      </c>
      <c r="Y75" s="15" t="s">
        <v>0</v>
      </c>
      <c r="Z75" s="15" t="s">
        <v>0</v>
      </c>
      <c r="AA75" s="15" t="s">
        <v>0</v>
      </c>
      <c r="AB75" s="15" t="s">
        <v>0</v>
      </c>
      <c r="AC75" s="15" t="s">
        <v>0</v>
      </c>
      <c r="AD75" s="15" t="s">
        <v>0</v>
      </c>
      <c r="AE75" s="15" t="s">
        <v>0</v>
      </c>
      <c r="AF75" s="23" t="s">
        <v>0</v>
      </c>
      <c r="AG75" s="84" t="s">
        <v>0</v>
      </c>
      <c r="AH75" s="15" t="s">
        <v>0</v>
      </c>
      <c r="AI75" s="15" t="s">
        <v>0</v>
      </c>
      <c r="AJ75" s="15" t="s">
        <v>0</v>
      </c>
      <c r="AK75" s="15" t="s">
        <v>0</v>
      </c>
      <c r="AL75" s="15" t="s">
        <v>0</v>
      </c>
      <c r="AM75" s="15" t="s">
        <v>0</v>
      </c>
      <c r="AN75" s="15" t="s">
        <v>0</v>
      </c>
      <c r="AO75" s="15" t="s">
        <v>0</v>
      </c>
      <c r="AP75" s="15" t="s">
        <v>0</v>
      </c>
      <c r="AQ75" s="15" t="s">
        <v>0</v>
      </c>
      <c r="AR75" s="85" t="s">
        <v>0</v>
      </c>
      <c r="AS75" s="49" t="s">
        <v>149</v>
      </c>
      <c r="AT75" s="2"/>
      <c r="AU75" s="78" t="s">
        <v>162</v>
      </c>
      <c r="AV75" s="66"/>
    </row>
    <row r="76" spans="1:48" ht="16.2" thickBot="1" x14ac:dyDescent="0.35">
      <c r="A76" s="7" t="s">
        <v>7</v>
      </c>
      <c r="B76" s="2" t="s">
        <v>0</v>
      </c>
      <c r="C76" s="2" t="s">
        <v>0</v>
      </c>
      <c r="D76" s="2" t="s">
        <v>0</v>
      </c>
      <c r="E76" s="7">
        <f>SUM(E57:E75)</f>
        <v>368026</v>
      </c>
      <c r="F76" s="21"/>
      <c r="G76" s="21"/>
      <c r="H76" s="22"/>
      <c r="I76" s="32" t="s">
        <v>0</v>
      </c>
      <c r="J76" s="32" t="s">
        <v>0</v>
      </c>
      <c r="K76" s="33" t="s">
        <v>0</v>
      </c>
      <c r="L76" s="33" t="s">
        <v>0</v>
      </c>
      <c r="M76" s="33" t="s">
        <v>0</v>
      </c>
      <c r="N76" s="33" t="s">
        <v>0</v>
      </c>
      <c r="O76" s="33" t="s">
        <v>0</v>
      </c>
      <c r="P76" s="33" t="s">
        <v>0</v>
      </c>
      <c r="Q76" s="33" t="s">
        <v>0</v>
      </c>
      <c r="R76" s="33" t="s">
        <v>0</v>
      </c>
      <c r="S76" s="33" t="s">
        <v>0</v>
      </c>
      <c r="T76" s="34" t="s">
        <v>0</v>
      </c>
      <c r="U76" s="83" t="s">
        <v>0</v>
      </c>
      <c r="V76" s="33" t="s">
        <v>80</v>
      </c>
      <c r="W76" s="33" t="s">
        <v>0</v>
      </c>
      <c r="X76" s="33" t="s">
        <v>0</v>
      </c>
      <c r="Y76" s="33" t="s">
        <v>0</v>
      </c>
      <c r="Z76" s="33" t="s">
        <v>0</v>
      </c>
      <c r="AA76" s="33" t="s">
        <v>0</v>
      </c>
      <c r="AB76" s="33" t="s">
        <v>0</v>
      </c>
      <c r="AC76" s="33" t="s">
        <v>0</v>
      </c>
      <c r="AD76" s="33" t="s">
        <v>0</v>
      </c>
      <c r="AE76" s="33" t="s">
        <v>0</v>
      </c>
      <c r="AF76" s="87" t="s">
        <v>0</v>
      </c>
      <c r="AG76" s="32" t="s">
        <v>0</v>
      </c>
      <c r="AH76" s="33" t="s">
        <v>0</v>
      </c>
      <c r="AI76" s="33" t="s">
        <v>0</v>
      </c>
      <c r="AJ76" s="33" t="s">
        <v>0</v>
      </c>
      <c r="AK76" s="33" t="s">
        <v>0</v>
      </c>
      <c r="AL76" s="33" t="s">
        <v>0</v>
      </c>
      <c r="AM76" s="33" t="s">
        <v>0</v>
      </c>
      <c r="AN76" s="33" t="s">
        <v>0</v>
      </c>
      <c r="AO76" s="33" t="s">
        <v>0</v>
      </c>
      <c r="AP76" s="33" t="s">
        <v>0</v>
      </c>
      <c r="AQ76" s="33" t="s">
        <v>0</v>
      </c>
      <c r="AR76" s="34" t="s">
        <v>0</v>
      </c>
      <c r="AS76" s="49"/>
      <c r="AT76" s="2"/>
      <c r="AU76" s="78"/>
      <c r="AV76" s="66"/>
    </row>
    <row r="77" spans="1:48" x14ac:dyDescent="0.3">
      <c r="A77" s="77"/>
      <c r="B77" s="74"/>
      <c r="C77" s="74"/>
      <c r="D77" s="74"/>
      <c r="E77" s="73"/>
      <c r="F77" s="73"/>
      <c r="G77" s="73"/>
      <c r="H77" s="75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7"/>
      <c r="AT77" s="74"/>
      <c r="AU77" s="78"/>
      <c r="AV77" s="78"/>
    </row>
    <row r="78" spans="1:48" x14ac:dyDescent="0.3">
      <c r="A78" s="77"/>
      <c r="B78" s="74"/>
      <c r="C78" s="74"/>
      <c r="D78" s="74"/>
      <c r="E78" s="73"/>
      <c r="F78" s="73"/>
      <c r="G78" s="73"/>
      <c r="H78" s="75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7"/>
      <c r="AT78" s="74"/>
      <c r="AU78" s="78"/>
      <c r="AV78" s="78"/>
    </row>
    <row r="79" spans="1:48" x14ac:dyDescent="0.3">
      <c r="A79" s="77"/>
      <c r="B79" s="74"/>
      <c r="C79" s="74"/>
      <c r="D79" s="74"/>
      <c r="E79" s="73"/>
      <c r="F79" s="73"/>
      <c r="G79" s="73"/>
      <c r="H79" s="75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7"/>
      <c r="AT79" s="74"/>
      <c r="AU79" s="78"/>
      <c r="AV79" s="78"/>
    </row>
    <row r="80" spans="1:48" x14ac:dyDescent="0.3">
      <c r="A80" s="77"/>
      <c r="B80" s="74"/>
      <c r="C80" s="74"/>
      <c r="D80" s="74"/>
      <c r="E80" s="73"/>
      <c r="F80" s="73"/>
      <c r="G80" s="73"/>
      <c r="H80" s="75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7"/>
      <c r="AT80" s="74"/>
      <c r="AU80" s="78"/>
      <c r="AV80" s="78"/>
    </row>
    <row r="81" spans="1:48" x14ac:dyDescent="0.3">
      <c r="A81" s="73"/>
      <c r="B81" s="74"/>
      <c r="C81" s="74"/>
      <c r="D81" s="74"/>
      <c r="E81" s="73"/>
      <c r="F81" s="73"/>
      <c r="G81" s="73"/>
      <c r="H81" s="75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7"/>
      <c r="AT81" s="74"/>
      <c r="AU81" s="78"/>
      <c r="AV81" s="78"/>
    </row>
    <row r="82" spans="1:48" x14ac:dyDescent="0.3">
      <c r="A82" s="73"/>
      <c r="B82" s="74"/>
      <c r="C82" s="74"/>
      <c r="D82" s="74"/>
      <c r="E82" s="73"/>
      <c r="F82" s="73"/>
      <c r="G82" s="73"/>
      <c r="H82" s="75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7"/>
      <c r="AT82" s="74"/>
      <c r="AU82" s="78"/>
      <c r="AV82" s="78"/>
    </row>
    <row r="83" spans="1:48" x14ac:dyDescent="0.3">
      <c r="H83" s="123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</row>
    <row r="84" spans="1:48" ht="21" x14ac:dyDescent="0.4">
      <c r="A84" s="110" t="s">
        <v>7</v>
      </c>
      <c r="B84" s="110"/>
      <c r="C84" s="110"/>
      <c r="D84" s="110"/>
      <c r="E84" s="110"/>
      <c r="F84" s="71"/>
      <c r="G84" s="72"/>
      <c r="H84" s="7" t="s">
        <v>25</v>
      </c>
    </row>
    <row r="85" spans="1:48" ht="31.2" x14ac:dyDescent="0.3">
      <c r="A85" s="3" t="s">
        <v>1</v>
      </c>
      <c r="B85" s="2"/>
      <c r="C85" s="2"/>
      <c r="D85" s="2"/>
      <c r="E85" s="25">
        <f>E17</f>
        <v>185000</v>
      </c>
      <c r="F85" s="25"/>
      <c r="G85" s="25"/>
      <c r="H85" s="16">
        <f>E85/E90</f>
        <v>0.19111056934421183</v>
      </c>
    </row>
    <row r="86" spans="1:48" ht="31.2" x14ac:dyDescent="0.3">
      <c r="A86" s="3" t="s">
        <v>9</v>
      </c>
      <c r="B86" s="2"/>
      <c r="C86" s="2"/>
      <c r="D86" s="2"/>
      <c r="E86" s="25">
        <f>E28</f>
        <v>60000</v>
      </c>
      <c r="F86" s="25"/>
      <c r="G86" s="25"/>
      <c r="H86" s="16">
        <f>E86/E90</f>
        <v>6.1981806273798429E-2</v>
      </c>
    </row>
    <row r="87" spans="1:48" x14ac:dyDescent="0.3">
      <c r="A87" s="3" t="s">
        <v>14</v>
      </c>
      <c r="B87" s="2"/>
      <c r="C87" s="2"/>
      <c r="D87" s="2"/>
      <c r="E87" s="25">
        <f>E40</f>
        <v>84500</v>
      </c>
      <c r="F87" s="25"/>
      <c r="G87" s="25"/>
      <c r="H87" s="16">
        <f>E87/E90</f>
        <v>8.7291043835599463E-2</v>
      </c>
    </row>
    <row r="88" spans="1:48" x14ac:dyDescent="0.3">
      <c r="A88" s="3" t="s">
        <v>8</v>
      </c>
      <c r="B88" s="2"/>
      <c r="C88" s="2"/>
      <c r="D88" s="2"/>
      <c r="E88" s="25">
        <f>E53</f>
        <v>270500</v>
      </c>
      <c r="F88" s="25"/>
      <c r="G88" s="25"/>
      <c r="H88" s="16">
        <f>E88/E90</f>
        <v>0.27943464328437462</v>
      </c>
    </row>
    <row r="89" spans="1:48" x14ac:dyDescent="0.3">
      <c r="A89" s="3" t="s">
        <v>142</v>
      </c>
      <c r="B89" s="2"/>
      <c r="C89" s="2"/>
      <c r="D89" s="2"/>
      <c r="E89" s="25">
        <f>E76</f>
        <v>368026</v>
      </c>
      <c r="F89" s="25"/>
      <c r="G89" s="25"/>
      <c r="H89" s="16">
        <f>E89/E90</f>
        <v>0.38018193726201571</v>
      </c>
    </row>
    <row r="90" spans="1:48" x14ac:dyDescent="0.3">
      <c r="A90" s="2" t="s">
        <v>7</v>
      </c>
      <c r="B90" s="2"/>
      <c r="C90" s="2"/>
      <c r="D90" s="2"/>
      <c r="E90" s="21">
        <f>SUM(E85:E89)</f>
        <v>968026</v>
      </c>
      <c r="F90" s="21"/>
      <c r="G90" s="21"/>
      <c r="H90" s="17">
        <f>SUM(H85:H89)</f>
        <v>1</v>
      </c>
    </row>
  </sheetData>
  <mergeCells count="22">
    <mergeCell ref="U55:AF55"/>
    <mergeCell ref="AG55:AR55"/>
    <mergeCell ref="AG30:AR30"/>
    <mergeCell ref="I42:T42"/>
    <mergeCell ref="U42:AF42"/>
    <mergeCell ref="AG42:AR42"/>
    <mergeCell ref="A84:E84"/>
    <mergeCell ref="AV5:AV7"/>
    <mergeCell ref="E6:E7"/>
    <mergeCell ref="I1:T1"/>
    <mergeCell ref="U1:AF1"/>
    <mergeCell ref="AG1:AR1"/>
    <mergeCell ref="H18:AR18"/>
    <mergeCell ref="H29:AR29"/>
    <mergeCell ref="H41:AR41"/>
    <mergeCell ref="H83:AR83"/>
    <mergeCell ref="I19:T19"/>
    <mergeCell ref="U19:AF19"/>
    <mergeCell ref="AG19:AR19"/>
    <mergeCell ref="I30:T30"/>
    <mergeCell ref="U30:AF30"/>
    <mergeCell ref="I55:T55"/>
  </mergeCells>
  <pageMargins left="0.7" right="0.7" top="0.75" bottom="0.75" header="0.3" footer="0.3"/>
  <pageSetup paperSize="8" scale="5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D193503FE3D8498268EFBA6063FF4E" ma:contentTypeVersion="11" ma:contentTypeDescription="Loo uus dokument" ma:contentTypeScope="" ma:versionID="982aee492ded0f0e4f34617e307c52d3">
  <xsd:schema xmlns:xsd="http://www.w3.org/2001/XMLSchema" xmlns:xs="http://www.w3.org/2001/XMLSchema" xmlns:p="http://schemas.microsoft.com/office/2006/metadata/properties" xmlns:ns3="d576a0a2-168f-444a-96f8-bca8626baed7" xmlns:ns4="c456dda6-fae0-468b-9a2f-7e26692e3ae8" targetNamespace="http://schemas.microsoft.com/office/2006/metadata/properties" ma:root="true" ma:fieldsID="84402231075f18057da1d73a59f5253b" ns3:_="" ns4:_="">
    <xsd:import namespace="d576a0a2-168f-444a-96f8-bca8626baed7"/>
    <xsd:import namespace="c456dda6-fae0-468b-9a2f-7e26692e3a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6a0a2-168f-444a-96f8-bca8626ba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6dda6-fae0-468b-9a2f-7e26692e3ae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Vihjeräsi jagami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3CC2D9-B3F9-4325-B18F-08A7321C4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76a0a2-168f-444a-96f8-bca8626baed7"/>
    <ds:schemaRef ds:uri="c456dda6-fae0-468b-9a2f-7e26692e3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70BB6E-F43A-439C-A39A-1AB5ABAB5D78}">
  <ds:schemaRefs>
    <ds:schemaRef ds:uri="http://schemas.microsoft.com/office/2006/documentManagement/types"/>
    <ds:schemaRef ds:uri="http://schemas.microsoft.com/office/infopath/2007/PartnerControls"/>
    <ds:schemaRef ds:uri="c456dda6-fae0-468b-9a2f-7e26692e3ae8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d576a0a2-168f-444a-96f8-bca8626baed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B8EFF3D-926D-4593-86C3-097FDCB1F8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Turismismisektorite võrdlus</vt:lpstr>
      <vt:lpstr>Turunduse ja mainekujunduse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Anu-Mall Naarits</dc:creator>
  <cp:lastModifiedBy>turism</cp:lastModifiedBy>
  <cp:lastPrinted>2019-12-18T06:37:06Z</cp:lastPrinted>
  <dcterms:created xsi:type="dcterms:W3CDTF">2019-09-23T21:28:59Z</dcterms:created>
  <dcterms:modified xsi:type="dcterms:W3CDTF">2020-02-13T09:25:53Z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0x0101006FD193503FE3D8498268EFBA6063FF4E</vt:lpwstr>
  </property>
</Properties>
</file>